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ources Public\Sources Forms\Finance Forms mileage and expenses etc\"/>
    </mc:Choice>
  </mc:AlternateContent>
  <xr:revisionPtr revIDLastSave="0" documentId="13_ncr:1_{32EEFB38-B05B-4D8E-9925-8AE04288F13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ash Withdrawal" sheetId="7" r:id="rId1"/>
    <sheet name="Cash On Hand Registry" sheetId="8" r:id="rId2"/>
    <sheet name="Master" sheetId="4" r:id="rId3"/>
    <sheet name="Voucher" sheetId="6" state="hidden" r:id="rId4"/>
    <sheet name="Data" sheetId="5" state="hidden" r:id="rId5"/>
  </sheets>
  <definedNames>
    <definedName name="_xlnm.Print_Area" localSheetId="1">'Cash On Hand Registry'!$A$1:$H$36</definedName>
    <definedName name="_xlnm.Print_Area" localSheetId="2">Master!$A$1:$P$49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8" l="1"/>
  <c r="H4" i="8"/>
  <c r="H5" i="8" s="1"/>
  <c r="G33" i="8"/>
  <c r="E33" i="8"/>
  <c r="D33" i="8"/>
  <c r="F16" i="4"/>
  <c r="G16" i="4"/>
  <c r="F17" i="4"/>
  <c r="G17" i="4"/>
  <c r="F18" i="4"/>
  <c r="G18" i="4"/>
  <c r="F19" i="4"/>
  <c r="G19" i="4"/>
  <c r="E26" i="6"/>
  <c r="H6" i="8" l="1"/>
  <c r="H7" i="8" s="1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O4" i="4"/>
  <c r="O3" i="4"/>
  <c r="O5" i="4"/>
  <c r="O7" i="4"/>
  <c r="O6" i="4"/>
  <c r="O9" i="4" l="1"/>
  <c r="O14" i="4" s="1"/>
  <c r="D24" i="6"/>
  <c r="D18" i="6"/>
  <c r="H43" i="4" l="1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19" i="4"/>
  <c r="H21" i="4"/>
  <c r="H17" i="4"/>
  <c r="H22" i="4"/>
  <c r="H20" i="4"/>
  <c r="H16" i="4"/>
  <c r="H18" i="4"/>
  <c r="H23" i="4"/>
  <c r="L44" i="4" l="1"/>
  <c r="K22" i="4" l="1"/>
  <c r="K21" i="4"/>
  <c r="K16" i="4"/>
  <c r="K24" i="4"/>
  <c r="K25" i="4"/>
  <c r="K29" i="4"/>
  <c r="K18" i="4"/>
  <c r="K27" i="4"/>
  <c r="K28" i="4"/>
  <c r="K23" i="4"/>
  <c r="K17" i="4"/>
  <c r="K19" i="4"/>
  <c r="K26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20" i="4"/>
  <c r="F21" i="4" l="1"/>
  <c r="G21" i="4"/>
  <c r="G20" i="4"/>
  <c r="F20" i="4"/>
  <c r="N19" i="4"/>
  <c r="F23" i="4"/>
  <c r="G23" i="4"/>
  <c r="N23" i="4" s="1"/>
  <c r="G22" i="4"/>
  <c r="F22" i="4"/>
  <c r="F43" i="4"/>
  <c r="G43" i="4"/>
  <c r="F42" i="4"/>
  <c r="G42" i="4"/>
  <c r="N42" i="4" s="1"/>
  <c r="F38" i="4"/>
  <c r="G38" i="4"/>
  <c r="N38" i="4" s="1"/>
  <c r="G35" i="4"/>
  <c r="F35" i="4"/>
  <c r="G31" i="4"/>
  <c r="F31" i="4"/>
  <c r="F34" i="4"/>
  <c r="G34" i="4"/>
  <c r="N34" i="4" s="1"/>
  <c r="F30" i="4"/>
  <c r="G30" i="4"/>
  <c r="N30" i="4" s="1"/>
  <c r="G29" i="4"/>
  <c r="N29" i="4" s="1"/>
  <c r="F29" i="4"/>
  <c r="G37" i="4"/>
  <c r="F37" i="4"/>
  <c r="G33" i="4"/>
  <c r="F33" i="4"/>
  <c r="F26" i="4"/>
  <c r="G26" i="4"/>
  <c r="F28" i="4"/>
  <c r="G28" i="4"/>
  <c r="F25" i="4"/>
  <c r="G25" i="4"/>
  <c r="N25" i="4" s="1"/>
  <c r="F36" i="4"/>
  <c r="G36" i="4"/>
  <c r="N36" i="4" s="1"/>
  <c r="F32" i="4"/>
  <c r="G32" i="4"/>
  <c r="G27" i="4"/>
  <c r="N27" i="4" s="1"/>
  <c r="F27" i="4"/>
  <c r="F24" i="4"/>
  <c r="G24" i="4"/>
  <c r="N24" i="4" s="1"/>
  <c r="F39" i="4"/>
  <c r="G39" i="4"/>
  <c r="G40" i="4"/>
  <c r="N40" i="4" s="1"/>
  <c r="F40" i="4"/>
  <c r="F41" i="4"/>
  <c r="G41" i="4"/>
  <c r="E44" i="4"/>
  <c r="K44" i="4" s="1"/>
  <c r="O21" i="4" l="1"/>
  <c r="O34" i="4"/>
  <c r="O37" i="4"/>
  <c r="O43" i="4"/>
  <c r="O41" i="4"/>
  <c r="O35" i="4"/>
  <c r="O42" i="4"/>
  <c r="O24" i="4"/>
  <c r="O39" i="4"/>
  <c r="O31" i="4"/>
  <c r="O18" i="4"/>
  <c r="O33" i="4"/>
  <c r="O32" i="4"/>
  <c r="N32" i="4"/>
  <c r="O29" i="4"/>
  <c r="O40" i="4"/>
  <c r="O30" i="4"/>
  <c r="O38" i="4"/>
  <c r="O36" i="4"/>
  <c r="O23" i="4"/>
  <c r="O28" i="4"/>
  <c r="O16" i="4"/>
  <c r="O17" i="4"/>
  <c r="O19" i="4"/>
  <c r="O27" i="4"/>
  <c r="O20" i="4"/>
  <c r="O25" i="4"/>
  <c r="O26" i="4"/>
  <c r="O22" i="4"/>
  <c r="N18" i="4"/>
  <c r="N28" i="4"/>
  <c r="N17" i="4"/>
  <c r="N26" i="4"/>
  <c r="N31" i="4"/>
  <c r="N33" i="4"/>
  <c r="N35" i="4"/>
  <c r="N37" i="4"/>
  <c r="N39" i="4"/>
  <c r="N41" i="4"/>
  <c r="N43" i="4"/>
  <c r="P16" i="4" l="1"/>
  <c r="P17" i="4" s="1"/>
  <c r="N20" i="4"/>
  <c r="L20" i="4" s="1"/>
  <c r="M20" i="4" s="1"/>
  <c r="N16" i="4"/>
  <c r="L16" i="4" s="1"/>
  <c r="M16" i="4" s="1"/>
  <c r="N22" i="4"/>
  <c r="L22" i="4" s="1"/>
  <c r="M22" i="4" s="1"/>
  <c r="L43" i="4"/>
  <c r="M43" i="4" s="1"/>
  <c r="L42" i="4"/>
  <c r="M42" i="4" s="1"/>
  <c r="L40" i="4"/>
  <c r="M40" i="4" s="1"/>
  <c r="L39" i="4"/>
  <c r="M39" i="4" s="1"/>
  <c r="L38" i="4"/>
  <c r="M38" i="4" s="1"/>
  <c r="L37" i="4"/>
  <c r="M37" i="4" s="1"/>
  <c r="L36" i="4"/>
  <c r="M36" i="4" s="1"/>
  <c r="L35" i="4"/>
  <c r="M35" i="4" s="1"/>
  <c r="L34" i="4"/>
  <c r="M34" i="4" s="1"/>
  <c r="L32" i="4"/>
  <c r="M32" i="4" s="1"/>
  <c r="L31" i="4"/>
  <c r="L30" i="4"/>
  <c r="M30" i="4" s="1"/>
  <c r="L26" i="4"/>
  <c r="M26" i="4" s="1"/>
  <c r="L19" i="4"/>
  <c r="M19" i="4" s="1"/>
  <c r="L17" i="4"/>
  <c r="M17" i="4" s="1"/>
  <c r="L23" i="4"/>
  <c r="L27" i="4"/>
  <c r="M27" i="4" s="1"/>
  <c r="L18" i="4"/>
  <c r="M18" i="4" s="1"/>
  <c r="L29" i="4"/>
  <c r="M29" i="4" s="1"/>
  <c r="L25" i="4"/>
  <c r="M25" i="4" s="1"/>
  <c r="L24" i="4"/>
  <c r="M24" i="4" s="1"/>
  <c r="N21" i="4"/>
  <c r="L41" i="4"/>
  <c r="M41" i="4" s="1"/>
  <c r="L33" i="4"/>
  <c r="M33" i="4" s="1"/>
  <c r="L28" i="4"/>
  <c r="M28" i="4" s="1"/>
  <c r="F44" i="4"/>
  <c r="G44" i="4"/>
  <c r="O44" i="4" l="1"/>
  <c r="O45" i="4" s="1"/>
  <c r="M23" i="4"/>
  <c r="N44" i="4"/>
  <c r="H42" i="6" s="1"/>
  <c r="M31" i="4"/>
  <c r="L21" i="4"/>
  <c r="M21" i="4" s="1"/>
  <c r="H38" i="6" l="1"/>
  <c r="O46" i="4"/>
  <c r="C39" i="6"/>
  <c r="C37" i="6"/>
  <c r="H43" i="6"/>
  <c r="M44" i="4"/>
  <c r="O48" i="4" s="1"/>
  <c r="C43" i="6"/>
  <c r="C38" i="6"/>
  <c r="H37" i="6"/>
  <c r="C42" i="6"/>
  <c r="C40" i="6"/>
  <c r="C41" i="6"/>
  <c r="C47" i="6"/>
  <c r="H40" i="6"/>
  <c r="C46" i="6"/>
  <c r="C45" i="6"/>
  <c r="C48" i="6"/>
  <c r="H39" i="6"/>
  <c r="C44" i="6"/>
  <c r="H41" i="6"/>
  <c r="D22" i="6" l="1"/>
  <c r="P18" i="4"/>
  <c r="P19" i="4" s="1"/>
  <c r="P20" i="4" s="1"/>
  <c r="P21" i="4" s="1"/>
  <c r="P22" i="4" s="1"/>
  <c r="P23" i="4" s="1"/>
  <c r="P24" i="4" l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l="1"/>
  <c r="P42" i="4" s="1"/>
  <c r="P43" i="4" s="1"/>
  <c r="O4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Rizabel Gonzales</author>
  </authors>
  <commentList>
    <comment ref="C8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Name of Employee
</t>
        </r>
      </text>
    </comment>
    <comment ref="O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Rizabel Gonzales:</t>
        </r>
        <r>
          <rPr>
            <sz val="9"/>
            <color indexed="81"/>
            <rFont val="Tahoma"/>
            <family val="2"/>
          </rPr>
          <t xml:space="preserve">
Enter total amount
 here</t>
        </r>
      </text>
    </comment>
    <comment ref="O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Carry forward amount </t>
        </r>
      </text>
    </comment>
    <comment ref="O14" authorId="0" shapeId="0" xr:uid="{00000000-0006-0000-0000-000004000000}">
      <text>
        <r>
          <rPr>
            <b/>
            <sz val="9"/>
            <color indexed="81"/>
            <rFont val="Calibri"/>
            <family val="2"/>
            <scheme val="minor"/>
          </rPr>
          <t>Petty Cash Float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MORE RECEIPTS TO ENTER?
If  there are more receipts to enter,  save and open another worksheet.
Please   "Carry forward" the amount from  Cell O44 (bottom right) to the next worksheet. </t>
        </r>
      </text>
    </comment>
    <comment ref="O4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MORE THAN ONE PAGE? 
If you have more than one page. </t>
        </r>
        <r>
          <rPr>
            <b/>
            <sz val="9"/>
            <color indexed="81"/>
            <rFont val="Tahoma"/>
            <family val="2"/>
          </rPr>
          <t xml:space="preserve">Enter this amount in Cell O8 </t>
        </r>
        <r>
          <rPr>
            <sz val="9"/>
            <color indexed="81"/>
            <rFont val="Tahoma"/>
            <family val="2"/>
          </rPr>
          <t>of the next worksheet. called</t>
        </r>
        <r>
          <rPr>
            <b/>
            <sz val="9"/>
            <color indexed="81"/>
            <rFont val="Tahoma"/>
            <family val="2"/>
          </rPr>
          <t xml:space="preserve"> "Balance forward" </t>
        </r>
        <r>
          <rPr>
            <sz val="9"/>
            <color indexed="81"/>
            <rFont val="Tahoma"/>
            <family val="2"/>
          </rPr>
          <t>(top right)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7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This amount should equal your petty cash fund amount.
</t>
        </r>
      </text>
    </comment>
  </commentList>
</comments>
</file>

<file path=xl/sharedStrings.xml><?xml version="1.0" encoding="utf-8"?>
<sst xmlns="http://schemas.openxmlformats.org/spreadsheetml/2006/main" count="146" uniqueCount="106">
  <si>
    <t>Authorized by:</t>
  </si>
  <si>
    <t>Prepared by:</t>
  </si>
  <si>
    <t xml:space="preserve"> Total </t>
  </si>
  <si>
    <t>Description</t>
  </si>
  <si>
    <t>Ref#</t>
  </si>
  <si>
    <t>Date</t>
  </si>
  <si>
    <t>Department:</t>
  </si>
  <si>
    <t>Payable To:</t>
  </si>
  <si>
    <t>EMPLOYEE INFORMATION:</t>
  </si>
  <si>
    <t>To</t>
  </si>
  <si>
    <t>From</t>
  </si>
  <si>
    <t>EXPENSE PERIOD:</t>
  </si>
  <si>
    <t>Amount Requested</t>
  </si>
  <si>
    <t>Total Before Tax</t>
  </si>
  <si>
    <t>PST</t>
  </si>
  <si>
    <t>GST</t>
  </si>
  <si>
    <t>Total tax to be included in expense</t>
  </si>
  <si>
    <t>50%GST</t>
  </si>
  <si>
    <t>Total with tax</t>
  </si>
  <si>
    <t>Property Upkeep</t>
  </si>
  <si>
    <t>Equipment Maintainence</t>
  </si>
  <si>
    <t>Telephone &amp; Cellphone</t>
  </si>
  <si>
    <t>Program Material</t>
  </si>
  <si>
    <t>Program Activities</t>
  </si>
  <si>
    <t>Recrutment &amp; Retention</t>
  </si>
  <si>
    <t>Staff Development</t>
  </si>
  <si>
    <t>Library</t>
  </si>
  <si>
    <t>Travel</t>
  </si>
  <si>
    <t>Food</t>
  </si>
  <si>
    <t>Personal Needs</t>
  </si>
  <si>
    <t>Recreation &amp; Education</t>
  </si>
  <si>
    <t>Account Name</t>
  </si>
  <si>
    <t>Utilities</t>
  </si>
  <si>
    <t>Furniture &amp; Equipment</t>
  </si>
  <si>
    <t>Membership</t>
  </si>
  <si>
    <t>Public Relations</t>
  </si>
  <si>
    <t>Others</t>
  </si>
  <si>
    <t>Copying Postage &amp; Stationary</t>
  </si>
  <si>
    <t>Account</t>
  </si>
  <si>
    <t>Account Number</t>
  </si>
  <si>
    <t>CHEQUE VOUCHER</t>
  </si>
  <si>
    <t>Cheque #____________</t>
  </si>
  <si>
    <t>Date  _______________</t>
  </si>
  <si>
    <t>To be completed by Program Manager</t>
  </si>
  <si>
    <t>Program or Dept:</t>
  </si>
  <si>
    <t>Date Required:</t>
  </si>
  <si>
    <t>Amount of Cheque</t>
  </si>
  <si>
    <t xml:space="preserve">Payable to: </t>
  </si>
  <si>
    <t>Purpose of expenditure</t>
  </si>
  <si>
    <t xml:space="preserve">Account to be charged </t>
  </si>
  <si>
    <t>Accounting Use Only</t>
  </si>
  <si>
    <t>Acct.</t>
  </si>
  <si>
    <t>Prog.</t>
  </si>
  <si>
    <t>Dr.</t>
  </si>
  <si>
    <t>Cr.</t>
  </si>
  <si>
    <t xml:space="preserve"> Acct.</t>
  </si>
  <si>
    <t>Dr</t>
  </si>
  <si>
    <t>Cr</t>
  </si>
  <si>
    <t>To Be Completed By Manager:</t>
  </si>
  <si>
    <t>Signature on File</t>
  </si>
  <si>
    <t>See Attached Approval</t>
  </si>
  <si>
    <t>Authorized by Signature</t>
  </si>
  <si>
    <t>Amount Before Tax</t>
  </si>
  <si>
    <t>Payment Authorized by:</t>
  </si>
  <si>
    <t>Employee Reimbusement</t>
  </si>
  <si>
    <t>Petty Cash</t>
  </si>
  <si>
    <t>Master card charges</t>
  </si>
  <si>
    <t>Gift Card</t>
  </si>
  <si>
    <t>-</t>
  </si>
  <si>
    <t>Balance forward:</t>
  </si>
  <si>
    <t>Expense Type:</t>
  </si>
  <si>
    <t>Cash On Hand:</t>
  </si>
  <si>
    <t>Accounting  Use Only:</t>
  </si>
  <si>
    <t>Accouting use:  Error check</t>
  </si>
  <si>
    <t>Pick from drop-down list</t>
  </si>
  <si>
    <t>Account Name 
(If Others)</t>
  </si>
  <si>
    <r>
      <rPr>
        <sz val="10"/>
        <color indexed="63"/>
        <rFont val="Cambria"/>
        <family val="1"/>
        <scheme val="major"/>
      </rPr>
      <t>Carry forward</t>
    </r>
    <r>
      <rPr>
        <b/>
        <sz val="10"/>
        <color indexed="63"/>
        <rFont val="Cambria"/>
        <family val="1"/>
        <scheme val="major"/>
      </rPr>
      <t xml:space="preserve"> to next worksheet</t>
    </r>
  </si>
  <si>
    <t>Petty Cash Fund</t>
  </si>
  <si>
    <t>Cash Count</t>
  </si>
  <si>
    <t>Amount</t>
  </si>
  <si>
    <t>Total  Cash</t>
  </si>
  <si>
    <t>No of bills</t>
  </si>
  <si>
    <t xml:space="preserve">Total -  Coins </t>
  </si>
  <si>
    <t>COVID19 Materials &amp; Services</t>
  </si>
  <si>
    <t>Date Revised: Jan 2021</t>
  </si>
  <si>
    <t xml:space="preserve">Confirmation of Cash Withdrawal </t>
  </si>
  <si>
    <t>*as per Pay Advice emailed by AP</t>
  </si>
  <si>
    <t>Amount deposited into bank account:</t>
  </si>
  <si>
    <t>Staff witnessing cash top up:</t>
  </si>
  <si>
    <t>Date of cash being added to float:</t>
  </si>
  <si>
    <t>Total $ Receipt</t>
  </si>
  <si>
    <t>Cash Out (-)</t>
  </si>
  <si>
    <t>Cash Denomination &amp;/or special notes</t>
  </si>
  <si>
    <t>Cash In (+)</t>
  </si>
  <si>
    <t>Current Balance</t>
  </si>
  <si>
    <t>Balance Forward</t>
  </si>
  <si>
    <t>PETTY CASH FLOAT</t>
  </si>
  <si>
    <t>Enter float amount</t>
  </si>
  <si>
    <t>TOTALS</t>
  </si>
  <si>
    <t>Description of Expense</t>
  </si>
  <si>
    <t>Staff Initial</t>
  </si>
  <si>
    <t>Amount being added to float:</t>
  </si>
  <si>
    <t>Staff adding the cash:</t>
  </si>
  <si>
    <t>Date of cash deposited into bank account:</t>
  </si>
  <si>
    <t>Signature</t>
  </si>
  <si>
    <t>Cash On Hand Registry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</si>
</sst>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_);\(0\)"/>
    <numFmt numFmtId="167" formatCode="[$-F800]dddd\,\ mmmm\ dd\,\ yyyy"/>
    <numFmt numFmtId="168" formatCode="[$-409]d\-mmm\-yyyy;@"/>
    <numFmt numFmtId="169" formatCode="&quot;$&quot;#,##0.00"/>
    <numFmt numFmtId="170" formatCode="_(* #,##0_);_(* \(#,##0\);_(* &quot;-&quot;??_);_(@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24"/>
      <color indexed="60"/>
      <name val="Tahoma"/>
      <family val="2"/>
    </font>
    <font>
      <sz val="24"/>
      <color indexed="60"/>
      <name val="Cambria"/>
      <family val="1"/>
      <scheme val="major"/>
    </font>
    <font>
      <sz val="10"/>
      <name val="Cambria"/>
      <family val="1"/>
      <scheme val="major"/>
    </font>
    <font>
      <sz val="10"/>
      <color indexed="63"/>
      <name val="Cambria"/>
      <family val="1"/>
      <scheme val="major"/>
    </font>
    <font>
      <b/>
      <sz val="9"/>
      <color indexed="23"/>
      <name val="Cambria"/>
      <family val="1"/>
      <scheme val="major"/>
    </font>
    <font>
      <b/>
      <sz val="10"/>
      <color indexed="63"/>
      <name val="Cambria"/>
      <family val="1"/>
      <scheme val="major"/>
    </font>
    <font>
      <sz val="9"/>
      <color indexed="63"/>
      <name val="Cambria"/>
      <family val="1"/>
      <scheme val="major"/>
    </font>
    <font>
      <sz val="14"/>
      <name val="Cambria"/>
      <family val="1"/>
      <scheme val="major"/>
    </font>
    <font>
      <sz val="10"/>
      <name val="Calibri"/>
      <family val="2"/>
      <scheme val="min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color indexed="63"/>
      <name val="Cambria"/>
      <family val="1"/>
      <scheme val="major"/>
    </font>
    <font>
      <sz val="12"/>
      <color indexed="63"/>
      <name val="Cambria"/>
      <family val="1"/>
      <scheme val="major"/>
    </font>
    <font>
      <b/>
      <sz val="9"/>
      <color indexed="63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Calibri"/>
      <family val="2"/>
      <scheme val="minor"/>
    </font>
    <font>
      <sz val="24"/>
      <color theme="0"/>
      <name val="Tahoma"/>
      <family val="2"/>
    </font>
    <font>
      <b/>
      <sz val="9"/>
      <color theme="0"/>
      <name val="Cambria"/>
      <family val="1"/>
      <scheme val="major"/>
    </font>
    <font>
      <b/>
      <sz val="9"/>
      <name val="Arial Black"/>
      <family val="2"/>
    </font>
    <font>
      <sz val="1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BFDF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BD8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</cellStyleXfs>
  <cellXfs count="236">
    <xf numFmtId="0" fontId="0" fillId="0" borderId="0" xfId="0"/>
    <xf numFmtId="0" fontId="0" fillId="0" borderId="0" xfId="0" applyProtection="1">
      <protection locked="0"/>
    </xf>
    <xf numFmtId="164" fontId="0" fillId="0" borderId="0" xfId="2" applyFont="1" applyProtection="1">
      <protection locked="0"/>
    </xf>
    <xf numFmtId="166" fontId="0" fillId="0" borderId="0" xfId="1" applyNumberFormat="1" applyFont="1" applyProtection="1">
      <protection locked="0"/>
    </xf>
    <xf numFmtId="1" fontId="0" fillId="0" borderId="0" xfId="0" applyNumberFormat="1" applyProtection="1">
      <protection locked="0"/>
    </xf>
    <xf numFmtId="164" fontId="6" fillId="0" borderId="0" xfId="2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7" fillId="0" borderId="0" xfId="2" applyFont="1" applyBorder="1" applyAlignment="1" applyProtection="1">
      <alignment horizontal="left" vertical="top"/>
      <protection locked="0"/>
    </xf>
    <xf numFmtId="166" fontId="7" fillId="0" borderId="0" xfId="1" applyNumberFormat="1" applyFont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vertical="center"/>
      <protection locked="0"/>
    </xf>
    <xf numFmtId="164" fontId="6" fillId="2" borderId="0" xfId="2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1" fontId="6" fillId="2" borderId="0" xfId="0" applyNumberFormat="1" applyFont="1" applyFill="1" applyAlignment="1" applyProtection="1">
      <alignment vertical="center"/>
      <protection locked="0"/>
    </xf>
    <xf numFmtId="164" fontId="8" fillId="0" borderId="0" xfId="2" applyFont="1" applyBorder="1" applyAlignment="1" applyProtection="1">
      <alignment horizontal="left" vertical="top"/>
      <protection locked="0"/>
    </xf>
    <xf numFmtId="164" fontId="10" fillId="0" borderId="0" xfId="2" applyFont="1" applyBorder="1" applyProtection="1">
      <protection locked="0"/>
    </xf>
    <xf numFmtId="164" fontId="11" fillId="0" borderId="0" xfId="2" applyFont="1" applyBorder="1" applyAlignment="1" applyProtection="1">
      <alignment horizontal="left"/>
      <protection locked="0"/>
    </xf>
    <xf numFmtId="164" fontId="10" fillId="0" borderId="0" xfId="2" applyFont="1" applyBorder="1" applyAlignment="1" applyProtection="1">
      <alignment horizontal="right"/>
      <protection locked="0"/>
    </xf>
    <xf numFmtId="164" fontId="10" fillId="0" borderId="0" xfId="2" applyFont="1" applyProtection="1">
      <protection locked="0"/>
    </xf>
    <xf numFmtId="164" fontId="13" fillId="0" borderId="0" xfId="2" applyFont="1" applyBorder="1" applyProtection="1">
      <protection locked="0"/>
    </xf>
    <xf numFmtId="0" fontId="9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164" fontId="9" fillId="0" borderId="0" xfId="2" applyFont="1" applyBorder="1" applyProtection="1">
      <protection locked="0"/>
    </xf>
    <xf numFmtId="166" fontId="9" fillId="0" borderId="0" xfId="1" applyNumberFormat="1" applyFont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15" fillId="4" borderId="0" xfId="0" applyFont="1" applyFill="1" applyProtection="1">
      <protection locked="0"/>
    </xf>
    <xf numFmtId="164" fontId="8" fillId="0" borderId="0" xfId="2" applyFont="1" applyBorder="1" applyAlignment="1" applyProtection="1">
      <alignment horizontal="center" vertical="top"/>
      <protection locked="0"/>
    </xf>
    <xf numFmtId="164" fontId="9" fillId="0" borderId="0" xfId="2" applyFont="1" applyAlignment="1" applyProtection="1">
      <alignment horizontal="center"/>
      <protection locked="0"/>
    </xf>
    <xf numFmtId="0" fontId="5" fillId="0" borderId="0" xfId="0" applyFont="1"/>
    <xf numFmtId="0" fontId="6" fillId="2" borderId="0" xfId="2" applyNumberFormat="1" applyFont="1" applyFill="1" applyBorder="1" applyAlignment="1" applyProtection="1">
      <alignment vertical="center"/>
      <protection locked="0"/>
    </xf>
    <xf numFmtId="0" fontId="8" fillId="0" borderId="0" xfId="2" applyNumberFormat="1" applyFont="1" applyBorder="1" applyAlignment="1" applyProtection="1">
      <alignment horizontal="left" vertical="top"/>
      <protection locked="0"/>
    </xf>
    <xf numFmtId="0" fontId="10" fillId="0" borderId="0" xfId="2" applyNumberFormat="1" applyFont="1" applyBorder="1" applyProtection="1">
      <protection locked="0"/>
    </xf>
    <xf numFmtId="0" fontId="10" fillId="0" borderId="0" xfId="2" applyNumberFormat="1" applyFont="1" applyProtection="1">
      <protection locked="0"/>
    </xf>
    <xf numFmtId="0" fontId="9" fillId="0" borderId="0" xfId="2" applyNumberFormat="1" applyFont="1" applyProtection="1">
      <protection locked="0"/>
    </xf>
    <xf numFmtId="0" fontId="9" fillId="0" borderId="0" xfId="2" applyNumberFormat="1" applyFont="1" applyBorder="1" applyProtection="1">
      <protection locked="0"/>
    </xf>
    <xf numFmtId="0" fontId="0" fillId="0" borderId="0" xfId="2" applyNumberFormat="1" applyFont="1" applyProtection="1">
      <protection locked="0"/>
    </xf>
    <xf numFmtId="0" fontId="4" fillId="0" borderId="0" xfId="3"/>
    <xf numFmtId="0" fontId="21" fillId="0" borderId="0" xfId="3" applyFont="1"/>
    <xf numFmtId="0" fontId="22" fillId="0" borderId="0" xfId="3" applyFont="1"/>
    <xf numFmtId="0" fontId="4" fillId="0" borderId="10" xfId="3" applyBorder="1"/>
    <xf numFmtId="0" fontId="4" fillId="0" borderId="8" xfId="3" applyBorder="1"/>
    <xf numFmtId="0" fontId="20" fillId="0" borderId="0" xfId="0" applyFont="1"/>
    <xf numFmtId="0" fontId="5" fillId="0" borderId="0" xfId="0" applyFont="1" applyAlignment="1">
      <alignment horizontal="left"/>
    </xf>
    <xf numFmtId="0" fontId="4" fillId="0" borderId="8" xfId="3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3" applyProtection="1">
      <protection locked="0"/>
    </xf>
    <xf numFmtId="0" fontId="4" fillId="0" borderId="10" xfId="3" applyBorder="1" applyProtection="1">
      <protection locked="0"/>
    </xf>
    <xf numFmtId="0" fontId="4" fillId="0" borderId="1" xfId="3" applyBorder="1" applyProtection="1">
      <protection locked="0"/>
    </xf>
    <xf numFmtId="0" fontId="0" fillId="0" borderId="1" xfId="0" applyBorder="1" applyProtection="1">
      <protection locked="0"/>
    </xf>
    <xf numFmtId="2" fontId="4" fillId="0" borderId="1" xfId="3" applyNumberFormat="1" applyBorder="1"/>
    <xf numFmtId="0" fontId="0" fillId="0" borderId="8" xfId="0" applyBorder="1"/>
    <xf numFmtId="164" fontId="14" fillId="0" borderId="0" xfId="2" applyFont="1" applyAlignment="1" applyProtection="1">
      <protection locked="0"/>
    </xf>
    <xf numFmtId="0" fontId="19" fillId="8" borderId="0" xfId="0" applyFont="1" applyFill="1" applyAlignment="1" applyProtection="1">
      <alignment vertical="center"/>
      <protection locked="0"/>
    </xf>
    <xf numFmtId="0" fontId="0" fillId="8" borderId="0" xfId="0" applyFill="1" applyAlignment="1" applyProtection="1">
      <alignment vertical="center"/>
      <protection locked="0"/>
    </xf>
    <xf numFmtId="0" fontId="19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164" fontId="8" fillId="0" borderId="0" xfId="2" applyFont="1" applyBorder="1" applyAlignment="1" applyProtection="1">
      <alignment horizontal="right" vertical="top"/>
      <protection locked="0"/>
    </xf>
    <xf numFmtId="0" fontId="23" fillId="0" borderId="5" xfId="2" applyNumberFormat="1" applyFont="1" applyFill="1" applyBorder="1" applyAlignment="1" applyProtection="1">
      <alignment horizontal="center"/>
    </xf>
    <xf numFmtId="0" fontId="23" fillId="0" borderId="5" xfId="1" applyNumberFormat="1" applyFont="1" applyFill="1" applyBorder="1" applyAlignment="1" applyProtection="1">
      <protection locked="0"/>
    </xf>
    <xf numFmtId="43" fontId="23" fillId="6" borderId="5" xfId="1" applyNumberFormat="1" applyFont="1" applyFill="1" applyBorder="1" applyAlignment="1" applyProtection="1"/>
    <xf numFmtId="0" fontId="23" fillId="0" borderId="0" xfId="0" applyFont="1" applyProtection="1">
      <protection locked="0"/>
    </xf>
    <xf numFmtId="1" fontId="23" fillId="0" borderId="0" xfId="0" applyNumberFormat="1" applyFo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165" fontId="23" fillId="0" borderId="5" xfId="2" applyNumberFormat="1" applyFont="1" applyFill="1" applyBorder="1" applyAlignment="1" applyProtection="1">
      <alignment horizontal="center"/>
      <protection locked="0"/>
    </xf>
    <xf numFmtId="165" fontId="23" fillId="0" borderId="1" xfId="1" applyFont="1" applyFill="1" applyBorder="1" applyAlignment="1" applyProtection="1">
      <protection locked="0"/>
    </xf>
    <xf numFmtId="165" fontId="23" fillId="6" borderId="5" xfId="2" applyNumberFormat="1" applyFont="1" applyFill="1" applyBorder="1" applyAlignment="1" applyProtection="1">
      <alignment horizontal="center"/>
    </xf>
    <xf numFmtId="165" fontId="23" fillId="6" borderId="5" xfId="2" applyNumberFormat="1" applyFont="1" applyFill="1" applyBorder="1" applyAlignment="1" applyProtection="1"/>
    <xf numFmtId="165" fontId="23" fillId="6" borderId="5" xfId="1" applyFont="1" applyFill="1" applyBorder="1" applyAlignment="1" applyProtection="1">
      <alignment horizontal="center"/>
    </xf>
    <xf numFmtId="165" fontId="24" fillId="6" borderId="5" xfId="2" applyNumberFormat="1" applyFont="1" applyFill="1" applyBorder="1" applyAlignment="1" applyProtection="1">
      <alignment horizontal="center"/>
    </xf>
    <xf numFmtId="0" fontId="27" fillId="0" borderId="0" xfId="0" applyFont="1" applyProtection="1">
      <protection locked="0"/>
    </xf>
    <xf numFmtId="43" fontId="23" fillId="9" borderId="0" xfId="2" applyNumberFormat="1" applyFont="1" applyFill="1" applyBorder="1" applyAlignment="1" applyProtection="1">
      <alignment horizontal="right"/>
      <protection locked="0"/>
    </xf>
    <xf numFmtId="43" fontId="23" fillId="9" borderId="0" xfId="2" applyNumberFormat="1" applyFont="1" applyFill="1" applyBorder="1" applyAlignment="1" applyProtection="1">
      <protection locked="0"/>
    </xf>
    <xf numFmtId="43" fontId="23" fillId="9" borderId="8" xfId="2" applyNumberFormat="1" applyFont="1" applyFill="1" applyBorder="1" applyAlignment="1" applyProtection="1">
      <protection locked="0"/>
    </xf>
    <xf numFmtId="0" fontId="9" fillId="0" borderId="0" xfId="0" applyFont="1" applyAlignment="1">
      <alignment horizontal="center"/>
    </xf>
    <xf numFmtId="166" fontId="9" fillId="0" borderId="0" xfId="1" applyNumberFormat="1" applyFont="1" applyAlignment="1" applyProtection="1">
      <alignment horizontal="center"/>
    </xf>
    <xf numFmtId="164" fontId="12" fillId="0" borderId="6" xfId="2" applyFont="1" applyBorder="1" applyAlignment="1" applyProtection="1">
      <alignment horizontal="right"/>
    </xf>
    <xf numFmtId="164" fontId="16" fillId="0" borderId="0" xfId="2" applyFont="1" applyBorder="1" applyAlignment="1" applyProtection="1">
      <alignment horizontal="right"/>
    </xf>
    <xf numFmtId="164" fontId="9" fillId="0" borderId="0" xfId="2" applyFont="1" applyAlignment="1" applyProtection="1">
      <alignment horizontal="center"/>
    </xf>
    <xf numFmtId="164" fontId="9" fillId="0" borderId="0" xfId="2" applyFont="1" applyBorder="1" applyAlignment="1" applyProtection="1">
      <alignment horizontal="center"/>
    </xf>
    <xf numFmtId="164" fontId="12" fillId="0" borderId="7" xfId="2" applyFont="1" applyBorder="1" applyAlignment="1" applyProtection="1">
      <alignment horizontal="right"/>
    </xf>
    <xf numFmtId="164" fontId="12" fillId="0" borderId="0" xfId="2" applyFont="1" applyFill="1" applyAlignment="1" applyProtection="1">
      <alignment horizontal="right"/>
    </xf>
    <xf numFmtId="164" fontId="9" fillId="0" borderId="0" xfId="2" applyFont="1" applyAlignment="1" applyProtection="1">
      <alignment horizontal="right"/>
    </xf>
    <xf numFmtId="165" fontId="0" fillId="0" borderId="0" xfId="1" applyFont="1" applyProtection="1"/>
    <xf numFmtId="164" fontId="9" fillId="0" borderId="0" xfId="2" applyFont="1" applyProtection="1"/>
    <xf numFmtId="166" fontId="9" fillId="0" borderId="0" xfId="1" applyNumberFormat="1" applyFont="1" applyProtection="1"/>
    <xf numFmtId="43" fontId="23" fillId="9" borderId="9" xfId="2" applyNumberFormat="1" applyFont="1" applyFill="1" applyBorder="1" applyAlignment="1" applyProtection="1"/>
    <xf numFmtId="43" fontId="23" fillId="9" borderId="9" xfId="2" applyNumberFormat="1" applyFont="1" applyFill="1" applyBorder="1" applyAlignment="1" applyProtection="1">
      <alignment horizontal="right"/>
    </xf>
    <xf numFmtId="0" fontId="23" fillId="5" borderId="5" xfId="0" applyFont="1" applyFill="1" applyBorder="1" applyAlignment="1">
      <alignment wrapText="1"/>
    </xf>
    <xf numFmtId="165" fontId="23" fillId="0" borderId="1" xfId="2" applyNumberFormat="1" applyFont="1" applyFill="1" applyBorder="1" applyAlignment="1" applyProtection="1">
      <alignment horizontal="center"/>
    </xf>
    <xf numFmtId="0" fontId="23" fillId="5" borderId="4" xfId="0" applyFont="1" applyFill="1" applyBorder="1" applyAlignment="1">
      <alignment wrapText="1"/>
    </xf>
    <xf numFmtId="0" fontId="23" fillId="5" borderId="0" xfId="0" applyFont="1" applyFill="1" applyAlignment="1">
      <alignment wrapText="1"/>
    </xf>
    <xf numFmtId="0" fontId="23" fillId="5" borderId="7" xfId="0" applyFont="1" applyFill="1" applyBorder="1" applyAlignment="1">
      <alignment wrapText="1"/>
    </xf>
    <xf numFmtId="0" fontId="23" fillId="5" borderId="15" xfId="0" applyFont="1" applyFill="1" applyBorder="1" applyAlignment="1">
      <alignment wrapText="1"/>
    </xf>
    <xf numFmtId="0" fontId="23" fillId="5" borderId="9" xfId="0" applyFont="1" applyFill="1" applyBorder="1" applyAlignment="1">
      <alignment wrapText="1"/>
    </xf>
    <xf numFmtId="0" fontId="0" fillId="0" borderId="1" xfId="0" applyBorder="1"/>
    <xf numFmtId="0" fontId="16" fillId="5" borderId="2" xfId="0" applyFont="1" applyFill="1" applyBorder="1" applyAlignment="1">
      <alignment horizontal="center" vertical="center" wrapText="1"/>
    </xf>
    <xf numFmtId="1" fontId="16" fillId="3" borderId="2" xfId="0" applyNumberFormat="1" applyFont="1" applyFill="1" applyBorder="1" applyAlignment="1">
      <alignment horizontal="center" vertical="center" wrapText="1"/>
    </xf>
    <xf numFmtId="164" fontId="16" fillId="3" borderId="2" xfId="2" applyFont="1" applyFill="1" applyBorder="1" applyAlignment="1" applyProtection="1">
      <alignment horizontal="center" vertical="center" wrapText="1"/>
    </xf>
    <xf numFmtId="166" fontId="16" fillId="3" borderId="2" xfId="1" applyNumberFormat="1" applyFont="1" applyFill="1" applyBorder="1" applyAlignment="1" applyProtection="1">
      <alignment horizontal="center" vertical="center" wrapText="1"/>
    </xf>
    <xf numFmtId="166" fontId="16" fillId="5" borderId="2" xfId="1" applyNumberFormat="1" applyFont="1" applyFill="1" applyBorder="1" applyAlignment="1" applyProtection="1">
      <alignment horizontal="center" vertical="center" wrapText="1"/>
    </xf>
    <xf numFmtId="164" fontId="16" fillId="5" borderId="2" xfId="2" applyFont="1" applyFill="1" applyBorder="1" applyAlignment="1" applyProtection="1">
      <alignment horizontal="center" vertical="center" wrapText="1"/>
    </xf>
    <xf numFmtId="165" fontId="5" fillId="0" borderId="0" xfId="1" applyFont="1" applyProtection="1"/>
    <xf numFmtId="0" fontId="0" fillId="0" borderId="0" xfId="0" applyAlignment="1">
      <alignment horizontal="center" vertical="center" wrapText="1"/>
    </xf>
    <xf numFmtId="0" fontId="19" fillId="8" borderId="0" xfId="0" applyFont="1" applyFill="1"/>
    <xf numFmtId="0" fontId="4" fillId="0" borderId="11" xfId="3" applyBorder="1"/>
    <xf numFmtId="0" fontId="4" fillId="0" borderId="12" xfId="3" applyBorder="1"/>
    <xf numFmtId="0" fontId="4" fillId="0" borderId="13" xfId="3" applyBorder="1"/>
    <xf numFmtId="0" fontId="4" fillId="0" borderId="1" xfId="3" applyBorder="1"/>
    <xf numFmtId="2" fontId="4" fillId="0" borderId="8" xfId="3" applyNumberFormat="1" applyBorder="1"/>
    <xf numFmtId="169" fontId="4" fillId="0" borderId="8" xfId="3" applyNumberFormat="1" applyBorder="1"/>
    <xf numFmtId="164" fontId="31" fillId="0" borderId="0" xfId="2" applyFont="1" applyBorder="1" applyAlignment="1" applyProtection="1">
      <alignment horizontal="left" vertical="top"/>
      <protection locked="0"/>
    </xf>
    <xf numFmtId="164" fontId="32" fillId="0" borderId="0" xfId="2" applyFont="1" applyBorder="1" applyAlignment="1" applyProtection="1">
      <protection locked="0"/>
    </xf>
    <xf numFmtId="167" fontId="19" fillId="0" borderId="0" xfId="0" applyNumberFormat="1" applyFont="1" applyAlignment="1">
      <alignment horizontal="right"/>
    </xf>
    <xf numFmtId="164" fontId="19" fillId="0" borderId="0" xfId="2" applyFont="1" applyProtection="1">
      <protection locked="0"/>
    </xf>
    <xf numFmtId="165" fontId="5" fillId="0" borderId="1" xfId="1" applyFont="1" applyBorder="1" applyAlignment="1" applyProtection="1">
      <alignment horizontal="right"/>
      <protection locked="0"/>
    </xf>
    <xf numFmtId="2" fontId="4" fillId="0" borderId="1" xfId="3" applyNumberFormat="1" applyBorder="1" applyProtection="1">
      <protection locked="0"/>
    </xf>
    <xf numFmtId="0" fontId="4" fillId="0" borderId="4" xfId="3" applyBorder="1" applyProtection="1">
      <protection locked="0"/>
    </xf>
    <xf numFmtId="0" fontId="5" fillId="0" borderId="1" xfId="3" applyFont="1" applyBorder="1" applyProtection="1">
      <protection locked="0"/>
    </xf>
    <xf numFmtId="164" fontId="18" fillId="0" borderId="0" xfId="2" applyFont="1" applyAlignment="1" applyProtection="1"/>
    <xf numFmtId="164" fontId="33" fillId="0" borderId="0" xfId="2" applyFont="1" applyBorder="1" applyAlignment="1" applyProtection="1">
      <protection locked="0"/>
    </xf>
    <xf numFmtId="164" fontId="14" fillId="0" borderId="0" xfId="2" applyFont="1" applyAlignment="1" applyProtection="1"/>
    <xf numFmtId="0" fontId="23" fillId="8" borderId="5" xfId="2" applyNumberFormat="1" applyFont="1" applyFill="1" applyBorder="1" applyAlignment="1" applyProtection="1">
      <alignment horizontal="center"/>
    </xf>
    <xf numFmtId="43" fontId="23" fillId="8" borderId="5" xfId="1" applyNumberFormat="1" applyFont="1" applyFill="1" applyBorder="1" applyAlignment="1" applyProtection="1">
      <protection locked="0"/>
    </xf>
    <xf numFmtId="0" fontId="23" fillId="8" borderId="5" xfId="1" applyNumberFormat="1" applyFont="1" applyFill="1" applyBorder="1" applyAlignment="1" applyProtection="1">
      <protection locked="0"/>
    </xf>
    <xf numFmtId="43" fontId="23" fillId="8" borderId="5" xfId="1" applyNumberFormat="1" applyFont="1" applyFill="1" applyBorder="1" applyAlignment="1" applyProtection="1"/>
    <xf numFmtId="165" fontId="23" fillId="8" borderId="1" xfId="2" applyNumberFormat="1" applyFont="1" applyFill="1" applyBorder="1" applyAlignment="1" applyProtection="1">
      <alignment horizontal="center"/>
    </xf>
    <xf numFmtId="0" fontId="5" fillId="8" borderId="0" xfId="0" applyFont="1" applyFill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0" fontId="5" fillId="8" borderId="1" xfId="1" applyNumberFormat="1" applyFont="1" applyFill="1" applyBorder="1" applyAlignment="1" applyProtection="1">
      <alignment horizontal="center" vertical="center" wrapText="1"/>
    </xf>
    <xf numFmtId="170" fontId="5" fillId="0" borderId="1" xfId="1" applyNumberFormat="1" applyFont="1" applyBorder="1" applyProtection="1"/>
    <xf numFmtId="0" fontId="1" fillId="0" borderId="8" xfId="3" applyFont="1" applyBorder="1"/>
    <xf numFmtId="164" fontId="4" fillId="0" borderId="8" xfId="2" applyFont="1" applyBorder="1" applyProtection="1"/>
    <xf numFmtId="0" fontId="5" fillId="7" borderId="1" xfId="0" applyFont="1" applyFill="1" applyBorder="1" applyProtection="1">
      <protection locked="0"/>
    </xf>
    <xf numFmtId="164" fontId="8" fillId="0" borderId="0" xfId="2" applyFont="1" applyBorder="1" applyAlignment="1" applyProtection="1">
      <alignment vertical="top"/>
      <protection locked="0"/>
    </xf>
    <xf numFmtId="164" fontId="10" fillId="0" borderId="1" xfId="2" applyFont="1" applyFill="1" applyBorder="1" applyAlignment="1" applyProtection="1">
      <alignment horizontal="left"/>
      <protection locked="0"/>
    </xf>
    <xf numFmtId="164" fontId="10" fillId="0" borderId="1" xfId="2" applyFont="1" applyFill="1" applyBorder="1" applyAlignment="1" applyProtection="1">
      <alignment horizontal="left"/>
    </xf>
    <xf numFmtId="15" fontId="14" fillId="0" borderId="0" xfId="2" applyNumberFormat="1" applyFont="1" applyBorder="1" applyAlignment="1" applyProtection="1">
      <alignment horizontal="center"/>
      <protection locked="0"/>
    </xf>
    <xf numFmtId="164" fontId="14" fillId="0" borderId="0" xfId="2" applyFont="1" applyBorder="1" applyAlignment="1" applyProtection="1">
      <alignment horizontal="center"/>
      <protection locked="0"/>
    </xf>
    <xf numFmtId="164" fontId="13" fillId="0" borderId="0" xfId="2" applyFont="1" applyBorder="1" applyAlignment="1" applyProtection="1">
      <alignment horizontal="center"/>
    </xf>
    <xf numFmtId="164" fontId="10" fillId="0" borderId="8" xfId="2" applyFont="1" applyFill="1" applyBorder="1" applyAlignment="1" applyProtection="1">
      <alignment horizontal="left"/>
    </xf>
    <xf numFmtId="0" fontId="5" fillId="8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170" fontId="5" fillId="8" borderId="0" xfId="1" applyNumberFormat="1" applyFont="1" applyFill="1" applyBorder="1" applyAlignment="1" applyProtection="1">
      <alignment horizontal="center" vertical="center" wrapText="1"/>
    </xf>
    <xf numFmtId="170" fontId="5" fillId="0" borderId="0" xfId="1" applyNumberFormat="1" applyFont="1" applyBorder="1" applyProtection="1"/>
    <xf numFmtId="165" fontId="5" fillId="8" borderId="0" xfId="1" applyFont="1" applyFill="1" applyBorder="1" applyAlignment="1" applyProtection="1">
      <alignment horizontal="center" vertical="center" wrapText="1"/>
    </xf>
    <xf numFmtId="165" fontId="5" fillId="0" borderId="0" xfId="1" applyFont="1" applyBorder="1" applyProtection="1"/>
    <xf numFmtId="164" fontId="13" fillId="0" borderId="1" xfId="2" applyFont="1" applyBorder="1" applyProtection="1"/>
    <xf numFmtId="0" fontId="17" fillId="0" borderId="1" xfId="2" applyNumberFormat="1" applyFont="1" applyFill="1" applyBorder="1" applyAlignment="1" applyProtection="1">
      <alignment horizontal="center" vertical="center"/>
    </xf>
    <xf numFmtId="0" fontId="16" fillId="0" borderId="8" xfId="2" applyNumberFormat="1" applyFont="1" applyBorder="1" applyAlignment="1" applyProtection="1">
      <alignment horizontal="right"/>
    </xf>
    <xf numFmtId="164" fontId="16" fillId="0" borderId="8" xfId="2" applyFont="1" applyBorder="1" applyAlignment="1" applyProtection="1">
      <alignment horizontal="left"/>
    </xf>
    <xf numFmtId="164" fontId="9" fillId="0" borderId="8" xfId="2" applyFont="1" applyBorder="1" applyAlignment="1" applyProtection="1">
      <alignment horizontal="center"/>
    </xf>
    <xf numFmtId="168" fontId="34" fillId="0" borderId="1" xfId="0" applyNumberFormat="1" applyFont="1" applyBorder="1" applyAlignment="1" applyProtection="1">
      <alignment horizontal="center"/>
      <protection locked="0"/>
    </xf>
    <xf numFmtId="1" fontId="34" fillId="0" borderId="1" xfId="0" applyNumberFormat="1" applyFont="1" applyBorder="1" applyAlignment="1" applyProtection="1">
      <alignment horizontal="center"/>
      <protection locked="0"/>
    </xf>
    <xf numFmtId="0" fontId="34" fillId="0" borderId="1" xfId="0" applyFont="1" applyBorder="1" applyAlignment="1" applyProtection="1">
      <alignment horizontal="left" wrapText="1"/>
      <protection locked="0"/>
    </xf>
    <xf numFmtId="0" fontId="34" fillId="8" borderId="1" xfId="0" applyFont="1" applyFill="1" applyBorder="1" applyAlignment="1" applyProtection="1">
      <alignment horizontal="left" wrapText="1"/>
      <protection locked="0"/>
    </xf>
    <xf numFmtId="168" fontId="23" fillId="0" borderId="1" xfId="0" applyNumberFormat="1" applyFont="1" applyBorder="1" applyAlignment="1" applyProtection="1">
      <alignment horizontal="center"/>
      <protection locked="0"/>
    </xf>
    <xf numFmtId="1" fontId="23" fillId="0" borderId="1" xfId="0" applyNumberFormat="1" applyFont="1" applyBorder="1" applyAlignment="1" applyProtection="1">
      <alignment horizontal="center"/>
      <protection locked="0"/>
    </xf>
    <xf numFmtId="0" fontId="23" fillId="0" borderId="5" xfId="0" applyFont="1" applyBorder="1" applyAlignment="1" applyProtection="1">
      <alignment horizontal="left" wrapText="1"/>
      <protection locked="0"/>
    </xf>
    <xf numFmtId="1" fontId="23" fillId="0" borderId="5" xfId="0" applyNumberFormat="1" applyFont="1" applyBorder="1" applyAlignment="1" applyProtection="1">
      <alignment horizontal="center"/>
      <protection locked="0"/>
    </xf>
    <xf numFmtId="165" fontId="23" fillId="0" borderId="1" xfId="2" applyNumberFormat="1" applyFont="1" applyFill="1" applyBorder="1" applyAlignment="1" applyProtection="1">
      <alignment horizontal="center"/>
      <protection locked="0"/>
    </xf>
    <xf numFmtId="168" fontId="23" fillId="0" borderId="1" xfId="0" quotePrefix="1" applyNumberFormat="1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left" wrapText="1"/>
      <protection locked="0"/>
    </xf>
    <xf numFmtId="167" fontId="5" fillId="0" borderId="0" xfId="0" applyNumberFormat="1" applyFont="1" applyAlignment="1">
      <alignment horizontal="right"/>
    </xf>
    <xf numFmtId="0" fontId="5" fillId="8" borderId="0" xfId="0" applyFont="1" applyFill="1" applyProtection="1">
      <protection locked="0"/>
    </xf>
    <xf numFmtId="164" fontId="9" fillId="0" borderId="0" xfId="2" applyFont="1" applyProtection="1">
      <protection locked="0"/>
    </xf>
    <xf numFmtId="164" fontId="9" fillId="0" borderId="0" xfId="2" applyFont="1" applyBorder="1" applyAlignment="1" applyProtection="1">
      <alignment horizontal="left"/>
      <protection locked="0"/>
    </xf>
    <xf numFmtId="0" fontId="0" fillId="8" borderId="0" xfId="0" applyFill="1" applyAlignment="1">
      <alignment horizontal="center" vertical="center" wrapText="1"/>
    </xf>
    <xf numFmtId="0" fontId="5" fillId="8" borderId="0" xfId="0" applyFont="1" applyFill="1"/>
    <xf numFmtId="43" fontId="23" fillId="8" borderId="0" xfId="2" applyNumberFormat="1" applyFont="1" applyFill="1" applyAlignment="1" applyProtection="1">
      <alignment horizontal="center"/>
    </xf>
    <xf numFmtId="0" fontId="0" fillId="8" borderId="0" xfId="0" applyFill="1"/>
    <xf numFmtId="164" fontId="6" fillId="0" borderId="0" xfId="2" applyFont="1" applyAlignment="1" applyProtection="1">
      <alignment horizontal="center"/>
    </xf>
    <xf numFmtId="164" fontId="6" fillId="0" borderId="0" xfId="2" applyFont="1" applyBorder="1" applyAlignment="1" applyProtection="1">
      <alignment horizontal="center"/>
    </xf>
    <xf numFmtId="164" fontId="5" fillId="0" borderId="0" xfId="2" applyFont="1" applyProtection="1"/>
    <xf numFmtId="0" fontId="21" fillId="0" borderId="0" xfId="0" applyFont="1"/>
    <xf numFmtId="164" fontId="5" fillId="0" borderId="0" xfId="2" applyFont="1"/>
    <xf numFmtId="14" fontId="5" fillId="0" borderId="0" xfId="0" applyNumberFormat="1" applyFont="1"/>
    <xf numFmtId="14" fontId="5" fillId="0" borderId="2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4" fontId="5" fillId="0" borderId="18" xfId="2" applyFont="1" applyBorder="1" applyAlignment="1">
      <alignment horizontal="center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4" fontId="5" fillId="0" borderId="20" xfId="2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36" fillId="0" borderId="0" xfId="0" applyFont="1"/>
    <xf numFmtId="164" fontId="5" fillId="12" borderId="20" xfId="2" applyFont="1" applyFill="1" applyBorder="1" applyAlignment="1">
      <alignment horizontal="center" vertical="center" wrapText="1"/>
    </xf>
    <xf numFmtId="164" fontId="37" fillId="13" borderId="20" xfId="2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8" fillId="0" borderId="0" xfId="0" applyFont="1"/>
    <xf numFmtId="0" fontId="21" fillId="0" borderId="8" xfId="0" applyFont="1" applyBorder="1" applyAlignment="1">
      <alignment horizontal="center"/>
    </xf>
    <xf numFmtId="0" fontId="35" fillId="0" borderId="0" xfId="0" applyFont="1" applyAlignment="1">
      <alignment horizontal="center"/>
    </xf>
    <xf numFmtId="14" fontId="39" fillId="0" borderId="10" xfId="0" applyNumberFormat="1" applyFont="1" applyBorder="1" applyAlignment="1">
      <alignment horizontal="center" vertical="top"/>
    </xf>
    <xf numFmtId="164" fontId="37" fillId="11" borderId="23" xfId="2" applyFont="1" applyFill="1" applyBorder="1" applyAlignment="1">
      <alignment vertical="center" wrapText="1"/>
    </xf>
    <xf numFmtId="164" fontId="37" fillId="11" borderId="21" xfId="2" applyFont="1" applyFill="1" applyBorder="1" applyAlignment="1">
      <alignment vertical="center" wrapText="1"/>
    </xf>
    <xf numFmtId="164" fontId="37" fillId="11" borderId="19" xfId="2" applyFont="1" applyFill="1" applyBorder="1" applyAlignment="1">
      <alignment vertical="center" wrapText="1"/>
    </xf>
    <xf numFmtId="0" fontId="37" fillId="10" borderId="24" xfId="0" applyFont="1" applyFill="1" applyBorder="1" applyAlignment="1">
      <alignment horizontal="right" vertical="center" wrapText="1"/>
    </xf>
    <xf numFmtId="0" fontId="37" fillId="10" borderId="25" xfId="0" applyFont="1" applyFill="1" applyBorder="1" applyAlignment="1">
      <alignment horizontal="right" vertical="center" wrapText="1"/>
    </xf>
    <xf numFmtId="0" fontId="37" fillId="10" borderId="18" xfId="0" applyFont="1" applyFill="1" applyBorder="1" applyAlignment="1">
      <alignment horizontal="right" vertical="center" wrapText="1"/>
    </xf>
    <xf numFmtId="0" fontId="36" fillId="12" borderId="26" xfId="0" applyFont="1" applyFill="1" applyBorder="1" applyAlignment="1">
      <alignment horizontal="center" vertical="center" wrapText="1"/>
    </xf>
    <xf numFmtId="0" fontId="36" fillId="12" borderId="27" xfId="0" applyFont="1" applyFill="1" applyBorder="1" applyAlignment="1">
      <alignment horizontal="center" vertical="center" wrapText="1"/>
    </xf>
    <xf numFmtId="14" fontId="36" fillId="13" borderId="30" xfId="0" applyNumberFormat="1" applyFont="1" applyFill="1" applyBorder="1" applyAlignment="1">
      <alignment horizontal="center" vertical="center" wrapText="1"/>
    </xf>
    <xf numFmtId="14" fontId="36" fillId="13" borderId="31" xfId="0" applyNumberFormat="1" applyFont="1" applyFill="1" applyBorder="1" applyAlignment="1">
      <alignment horizontal="center" vertical="center" wrapText="1"/>
    </xf>
    <xf numFmtId="0" fontId="36" fillId="12" borderId="28" xfId="0" applyFont="1" applyFill="1" applyBorder="1" applyAlignment="1">
      <alignment horizontal="center" vertical="center" wrapText="1"/>
    </xf>
    <xf numFmtId="0" fontId="36" fillId="12" borderId="22" xfId="0" applyFont="1" applyFill="1" applyBorder="1" applyAlignment="1">
      <alignment horizontal="center" vertical="center" wrapText="1"/>
    </xf>
    <xf numFmtId="0" fontId="36" fillId="12" borderId="29" xfId="0" applyFont="1" applyFill="1" applyBorder="1" applyAlignment="1">
      <alignment horizontal="center" vertical="center" wrapText="1"/>
    </xf>
    <xf numFmtId="0" fontId="36" fillId="12" borderId="20" xfId="0" applyFont="1" applyFill="1" applyBorder="1" applyAlignment="1">
      <alignment horizontal="center" vertical="center" wrapText="1"/>
    </xf>
    <xf numFmtId="0" fontId="37" fillId="11" borderId="23" xfId="0" applyFont="1" applyFill="1" applyBorder="1" applyAlignment="1">
      <alignment horizontal="center" vertical="center" wrapText="1"/>
    </xf>
    <xf numFmtId="0" fontId="37" fillId="11" borderId="21" xfId="0" applyFont="1" applyFill="1" applyBorder="1" applyAlignment="1">
      <alignment horizontal="center" vertical="center" wrapText="1"/>
    </xf>
    <xf numFmtId="0" fontId="37" fillId="11" borderId="19" xfId="0" applyFont="1" applyFill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164" fontId="9" fillId="0" borderId="8" xfId="2" applyFont="1" applyBorder="1" applyAlignment="1" applyProtection="1">
      <alignment horizontal="left"/>
      <protection locked="0"/>
    </xf>
    <xf numFmtId="164" fontId="25" fillId="0" borderId="0" xfId="2" applyFont="1" applyAlignment="1" applyProtection="1">
      <alignment horizontal="right"/>
    </xf>
    <xf numFmtId="164" fontId="25" fillId="0" borderId="7" xfId="2" applyFont="1" applyBorder="1" applyAlignment="1" applyProtection="1">
      <alignment horizontal="right"/>
    </xf>
    <xf numFmtId="164" fontId="0" fillId="0" borderId="0" xfId="2" applyFont="1" applyAlignment="1" applyProtection="1">
      <alignment horizontal="center"/>
    </xf>
    <xf numFmtId="0" fontId="33" fillId="0" borderId="0" xfId="0" applyFont="1" applyAlignment="1" applyProtection="1">
      <alignment horizontal="left"/>
      <protection locked="0"/>
    </xf>
    <xf numFmtId="0" fontId="23" fillId="5" borderId="16" xfId="0" applyFont="1" applyFill="1" applyBorder="1" applyAlignment="1">
      <alignment horizontal="center" wrapText="1"/>
    </xf>
    <xf numFmtId="0" fontId="23" fillId="5" borderId="3" xfId="0" applyFont="1" applyFill="1" applyBorder="1" applyAlignment="1">
      <alignment horizontal="center" wrapText="1"/>
    </xf>
    <xf numFmtId="1" fontId="26" fillId="0" borderId="14" xfId="0" applyNumberFormat="1" applyFont="1" applyBorder="1" applyAlignment="1" applyProtection="1">
      <alignment horizontal="left"/>
      <protection locked="0"/>
    </xf>
    <xf numFmtId="14" fontId="14" fillId="0" borderId="8" xfId="2" applyNumberFormat="1" applyFont="1" applyBorder="1" applyAlignment="1" applyProtection="1">
      <alignment horizontal="center"/>
      <protection locked="0"/>
    </xf>
    <xf numFmtId="14" fontId="14" fillId="0" borderId="3" xfId="2" applyNumberFormat="1" applyFont="1" applyBorder="1" applyAlignment="1" applyProtection="1">
      <alignment horizontal="center"/>
      <protection locked="0"/>
    </xf>
    <xf numFmtId="1" fontId="26" fillId="0" borderId="8" xfId="0" applyNumberFormat="1" applyFont="1" applyBorder="1" applyAlignment="1" applyProtection="1">
      <alignment horizontal="left"/>
      <protection locked="0"/>
    </xf>
    <xf numFmtId="164" fontId="13" fillId="0" borderId="16" xfId="2" applyFont="1" applyBorder="1" applyAlignment="1" applyProtection="1">
      <alignment horizontal="center"/>
    </xf>
    <xf numFmtId="164" fontId="13" fillId="0" borderId="17" xfId="2" applyFont="1" applyBorder="1" applyAlignment="1" applyProtection="1">
      <alignment horizontal="center"/>
    </xf>
    <xf numFmtId="1" fontId="26" fillId="0" borderId="3" xfId="0" applyNumberFormat="1" applyFont="1" applyBorder="1" applyAlignment="1" applyProtection="1">
      <alignment horizontal="left"/>
      <protection locked="0"/>
    </xf>
    <xf numFmtId="0" fontId="4" fillId="0" borderId="8" xfId="3" applyBorder="1" applyAlignment="1" applyProtection="1">
      <alignment horizontal="center"/>
      <protection locked="0"/>
    </xf>
    <xf numFmtId="0" fontId="4" fillId="0" borderId="3" xfId="3" applyBorder="1" applyAlignment="1" applyProtection="1">
      <alignment horizontal="center"/>
      <protection locked="0"/>
    </xf>
    <xf numFmtId="0" fontId="4" fillId="0" borderId="0" xfId="3" applyAlignment="1">
      <alignment horizontal="left"/>
    </xf>
    <xf numFmtId="0" fontId="4" fillId="7" borderId="0" xfId="3" applyFill="1" applyAlignment="1" applyProtection="1">
      <alignment horizontal="left"/>
      <protection locked="0"/>
    </xf>
    <xf numFmtId="1" fontId="1" fillId="0" borderId="3" xfId="3" applyNumberFormat="1" applyFont="1" applyBorder="1" applyAlignment="1" applyProtection="1">
      <alignment horizontal="left"/>
      <protection locked="0"/>
    </xf>
    <xf numFmtId="0" fontId="4" fillId="0" borderId="3" xfId="3" applyBorder="1" applyAlignment="1" applyProtection="1">
      <alignment horizontal="left"/>
      <protection locked="0"/>
    </xf>
    <xf numFmtId="1" fontId="1" fillId="0" borderId="8" xfId="3" applyNumberFormat="1" applyFont="1" applyBorder="1" applyAlignment="1" applyProtection="1">
      <alignment horizontal="left"/>
      <protection locked="0"/>
    </xf>
    <xf numFmtId="0" fontId="3" fillId="0" borderId="8" xfId="3" applyFont="1" applyBorder="1" applyAlignment="1" applyProtection="1">
      <alignment horizontal="left"/>
      <protection locked="0"/>
    </xf>
    <xf numFmtId="0" fontId="4" fillId="0" borderId="8" xfId="3" applyBorder="1" applyAlignment="1" applyProtection="1">
      <alignment horizontal="left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0"/>
  <tableStyles count="0" defaultTableStyle="TableStyleMedium9" defaultPivotStyle="PivotStyleLight16"/>
  <colors>
    <mruColors>
      <color rgb="FFFEFBD8"/>
      <color rgb="FFFF00FF"/>
      <color rgb="FFCBFDFC"/>
      <color rgb="FF8DE6FB"/>
      <color rgb="FF99FF99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353546</xdr:colOff>
      <xdr:row>0</xdr:row>
      <xdr:rowOff>0</xdr:rowOff>
    </xdr:from>
    <xdr:to>
      <xdr:col>6</xdr:col>
      <xdr:colOff>400050</xdr:colOff>
      <xdr:row>6</xdr:row>
      <xdr:rowOff>36351</xdr:rowOff>
    </xdr:to>
    <xdr:pic>
      <xdr:nvPicPr>
        <xdr:cNvPr id="2" name="Picture 1" descr="sources_logo_k.jpg">
          <a:extLst>
            <a:ext uri="{FF2B5EF4-FFF2-40B4-BE49-F238E27FC236}">
              <a16:creationId xmlns:a16="http://schemas.microsoft.com/office/drawing/2014/main" id="{EDAD512A-1B42-4851-82CE-4FC956395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8071" y="0"/>
          <a:ext cx="1961029" cy="10079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156881</xdr:colOff>
      <xdr:row>0</xdr:row>
      <xdr:rowOff>0</xdr:rowOff>
    </xdr:from>
    <xdr:to>
      <xdr:col>7</xdr:col>
      <xdr:colOff>470645</xdr:colOff>
      <xdr:row>4</xdr:row>
      <xdr:rowOff>167460</xdr:rowOff>
    </xdr:to>
    <xdr:pic>
      <xdr:nvPicPr>
        <xdr:cNvPr id="2" name="Picture 1" descr="sources_logo_k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2234" y="0"/>
          <a:ext cx="1961029" cy="1007901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46</xdr:row>
      <xdr:rowOff>26952</xdr:rowOff>
    </xdr:from>
    <xdr:to>
      <xdr:col>8</xdr:col>
      <xdr:colOff>1434593</xdr:colOff>
      <xdr:row>48</xdr:row>
      <xdr:rowOff>152781</xdr:rowOff>
    </xdr:to>
    <xdr:pic>
      <xdr:nvPicPr>
        <xdr:cNvPr id="3" name="Picture 2" descr="sources_footer_k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9047127"/>
          <a:ext cx="4562475" cy="4973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7</xdr:row>
      <xdr:rowOff>28575</xdr:rowOff>
    </xdr:from>
    <xdr:to>
      <xdr:col>0</xdr:col>
      <xdr:colOff>552450</xdr:colOff>
      <xdr:row>7</xdr:row>
      <xdr:rowOff>142875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57200" y="1285875"/>
          <a:ext cx="95250" cy="1143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457200</xdr:colOff>
      <xdr:row>9</xdr:row>
      <xdr:rowOff>38100</xdr:rowOff>
    </xdr:from>
    <xdr:to>
      <xdr:col>0</xdr:col>
      <xdr:colOff>552450</xdr:colOff>
      <xdr:row>9</xdr:row>
      <xdr:rowOff>152400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57200" y="1457325"/>
          <a:ext cx="95250" cy="1143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457200</xdr:colOff>
      <xdr:row>11</xdr:row>
      <xdr:rowOff>19050</xdr:rowOff>
    </xdr:from>
    <xdr:to>
      <xdr:col>0</xdr:col>
      <xdr:colOff>552450</xdr:colOff>
      <xdr:row>11</xdr:row>
      <xdr:rowOff>133350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57200" y="1628775"/>
          <a:ext cx="95250" cy="114300"/>
        </a:xfrm>
        <a:prstGeom prst="rect">
          <a:avLst/>
        </a:prstGeom>
        <a:solidFill>
          <a:schemeClr val="bg1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0749F-A9C0-4B26-B29E-2FE1BC5D84AC}">
  <dimension ref="B11:I36"/>
  <sheetViews>
    <sheetView showGridLines="0" view="pageLayout" topLeftCell="A2" zoomScaleNormal="100" workbookViewId="0">
      <selection activeCell="C36" sqref="C36"/>
    </sheetView>
  </sheetViews>
  <sheetFormatPr defaultRowHeight="12.75" x14ac:dyDescent="0.2"/>
  <cols>
    <col min="8" max="8" width="9.140625" style="188"/>
  </cols>
  <sheetData>
    <row r="11" spans="2:9" ht="23.25" x14ac:dyDescent="0.35">
      <c r="C11" s="191" t="s">
        <v>85</v>
      </c>
      <c r="D11" s="191"/>
      <c r="E11" s="191"/>
      <c r="F11" s="191"/>
      <c r="G11" s="191"/>
      <c r="H11" s="191"/>
    </row>
    <row r="15" spans="2:9" s="175" customFormat="1" ht="15" x14ac:dyDescent="0.2">
      <c r="B15" s="175" t="s">
        <v>103</v>
      </c>
      <c r="G15" s="190"/>
      <c r="H15" s="190"/>
      <c r="I15" s="190"/>
    </row>
    <row r="16" spans="2:9" x14ac:dyDescent="0.2">
      <c r="C16" t="s">
        <v>86</v>
      </c>
      <c r="H16" s="188" t="s">
        <v>5</v>
      </c>
    </row>
    <row r="19" spans="2:9" ht="15" x14ac:dyDescent="0.2">
      <c r="B19" s="175" t="s">
        <v>87</v>
      </c>
      <c r="G19" s="190"/>
      <c r="H19" s="190"/>
      <c r="I19" s="190"/>
    </row>
    <row r="20" spans="2:9" x14ac:dyDescent="0.2">
      <c r="C20" t="s">
        <v>86</v>
      </c>
    </row>
    <row r="23" spans="2:9" s="175" customFormat="1" ht="15" x14ac:dyDescent="0.2">
      <c r="B23" s="175" t="s">
        <v>89</v>
      </c>
      <c r="G23" s="190"/>
      <c r="H23" s="190"/>
      <c r="I23" s="190"/>
    </row>
    <row r="24" spans="2:9" x14ac:dyDescent="0.2">
      <c r="H24" s="188" t="s">
        <v>5</v>
      </c>
    </row>
    <row r="27" spans="2:9" ht="15" x14ac:dyDescent="0.2">
      <c r="B27" s="175" t="s">
        <v>101</v>
      </c>
      <c r="C27" s="175"/>
      <c r="D27" s="175"/>
      <c r="E27" s="175"/>
      <c r="F27" s="175"/>
      <c r="G27" s="190"/>
      <c r="H27" s="190"/>
      <c r="I27" s="190"/>
    </row>
    <row r="31" spans="2:9" s="175" customFormat="1" ht="15" x14ac:dyDescent="0.2">
      <c r="B31" s="175" t="s">
        <v>102</v>
      </c>
      <c r="G31" s="190"/>
      <c r="H31" s="190"/>
      <c r="I31" s="190"/>
    </row>
    <row r="32" spans="2:9" x14ac:dyDescent="0.2">
      <c r="H32" s="188" t="s">
        <v>104</v>
      </c>
    </row>
    <row r="35" spans="2:9" s="175" customFormat="1" ht="15" x14ac:dyDescent="0.2">
      <c r="B35" s="175" t="s">
        <v>88</v>
      </c>
      <c r="G35" s="190"/>
      <c r="H35" s="190"/>
      <c r="I35" s="190"/>
    </row>
    <row r="36" spans="2:9" x14ac:dyDescent="0.2">
      <c r="H36" s="188" t="s">
        <v>104</v>
      </c>
    </row>
  </sheetData>
  <mergeCells count="7">
    <mergeCell ref="G35:I35"/>
    <mergeCell ref="C11:H11"/>
    <mergeCell ref="G15:I15"/>
    <mergeCell ref="G19:I19"/>
    <mergeCell ref="G23:I23"/>
    <mergeCell ref="G31:I31"/>
    <mergeCell ref="G27:I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A7E9F-B7F8-4020-A1B1-74BDB71D4744}">
  <dimension ref="A1:H36"/>
  <sheetViews>
    <sheetView showGridLines="0" tabSelected="1" topLeftCell="A2" zoomScale="115" zoomScaleNormal="115" workbookViewId="0">
      <selection activeCell="F25" sqref="F25"/>
    </sheetView>
  </sheetViews>
  <sheetFormatPr defaultColWidth="15.28515625" defaultRowHeight="12.75" x14ac:dyDescent="0.2"/>
  <cols>
    <col min="1" max="1" width="11.5703125" style="177" customWidth="1"/>
    <col min="2" max="2" width="24.7109375" style="29" customWidth="1"/>
    <col min="3" max="3" width="9.7109375" style="29" customWidth="1"/>
    <col min="4" max="5" width="13.42578125" style="176" customWidth="1"/>
    <col min="6" max="6" width="24.7109375" style="29" customWidth="1"/>
    <col min="7" max="8" width="13.42578125" style="176" customWidth="1"/>
    <col min="9" max="16384" width="15.28515625" style="29"/>
  </cols>
  <sheetData>
    <row r="1" spans="1:8" s="189" customFormat="1" ht="26.25" customHeight="1" thickBot="1" x14ac:dyDescent="0.3">
      <c r="A1" s="192" t="s">
        <v>105</v>
      </c>
      <c r="B1" s="192"/>
      <c r="C1" s="192"/>
      <c r="D1" s="192"/>
      <c r="E1" s="192"/>
      <c r="F1" s="192"/>
      <c r="G1" s="192"/>
      <c r="H1" s="192"/>
    </row>
    <row r="2" spans="1:8" ht="26.25" thickBot="1" x14ac:dyDescent="0.25">
      <c r="A2" s="178" t="s">
        <v>5</v>
      </c>
      <c r="B2" s="179" t="s">
        <v>99</v>
      </c>
      <c r="C2" s="179" t="s">
        <v>100</v>
      </c>
      <c r="D2" s="180" t="s">
        <v>90</v>
      </c>
      <c r="E2" s="180" t="s">
        <v>91</v>
      </c>
      <c r="F2" s="179" t="s">
        <v>92</v>
      </c>
      <c r="G2" s="180" t="s">
        <v>93</v>
      </c>
      <c r="H2" s="180" t="s">
        <v>94</v>
      </c>
    </row>
    <row r="3" spans="1:8" ht="13.5" thickBot="1" x14ac:dyDescent="0.25">
      <c r="A3" s="196" t="s">
        <v>95</v>
      </c>
      <c r="B3" s="197"/>
      <c r="C3" s="197"/>
      <c r="D3" s="197"/>
      <c r="E3" s="197"/>
      <c r="F3" s="197"/>
      <c r="G3" s="198"/>
      <c r="H3" s="187"/>
    </row>
    <row r="4" spans="1:8" ht="13.5" thickBot="1" x14ac:dyDescent="0.25">
      <c r="A4" s="181"/>
      <c r="B4" s="182"/>
      <c r="C4" s="182"/>
      <c r="D4" s="183"/>
      <c r="E4" s="183"/>
      <c r="F4" s="182"/>
      <c r="G4" s="183"/>
      <c r="H4" s="186">
        <f>H3-E4+G4</f>
        <v>0</v>
      </c>
    </row>
    <row r="5" spans="1:8" ht="13.5" thickBot="1" x14ac:dyDescent="0.25">
      <c r="A5" s="181"/>
      <c r="B5" s="182"/>
      <c r="C5" s="182"/>
      <c r="D5" s="183"/>
      <c r="E5" s="183"/>
      <c r="F5" s="182"/>
      <c r="G5" s="183"/>
      <c r="H5" s="186">
        <f>H4-E5+G5</f>
        <v>0</v>
      </c>
    </row>
    <row r="6" spans="1:8" ht="13.5" thickBot="1" x14ac:dyDescent="0.25">
      <c r="A6" s="181"/>
      <c r="B6" s="182"/>
      <c r="C6" s="182"/>
      <c r="D6" s="183"/>
      <c r="E6" s="183"/>
      <c r="F6" s="182"/>
      <c r="G6" s="183"/>
      <c r="H6" s="186">
        <f t="shared" ref="H6:H32" si="0">H5-E6+G6</f>
        <v>0</v>
      </c>
    </row>
    <row r="7" spans="1:8" ht="13.5" thickBot="1" x14ac:dyDescent="0.25">
      <c r="A7" s="181"/>
      <c r="B7" s="182"/>
      <c r="C7" s="182"/>
      <c r="D7" s="183"/>
      <c r="E7" s="183"/>
      <c r="F7" s="182"/>
      <c r="G7" s="183"/>
      <c r="H7" s="186">
        <f t="shared" si="0"/>
        <v>0</v>
      </c>
    </row>
    <row r="8" spans="1:8" ht="13.5" thickBot="1" x14ac:dyDescent="0.25">
      <c r="A8" s="181"/>
      <c r="B8" s="182"/>
      <c r="C8" s="182"/>
      <c r="D8" s="183"/>
      <c r="E8" s="183"/>
      <c r="F8" s="182"/>
      <c r="G8" s="183"/>
      <c r="H8" s="186">
        <f t="shared" si="0"/>
        <v>0</v>
      </c>
    </row>
    <row r="9" spans="1:8" ht="13.5" thickBot="1" x14ac:dyDescent="0.25">
      <c r="A9" s="181"/>
      <c r="B9" s="182"/>
      <c r="C9" s="182"/>
      <c r="D9" s="183"/>
      <c r="E9" s="183"/>
      <c r="F9" s="182"/>
      <c r="G9" s="183"/>
      <c r="H9" s="186">
        <f t="shared" si="0"/>
        <v>0</v>
      </c>
    </row>
    <row r="10" spans="1:8" ht="13.5" thickBot="1" x14ac:dyDescent="0.25">
      <c r="A10" s="181"/>
      <c r="B10" s="182"/>
      <c r="C10" s="182"/>
      <c r="D10" s="183"/>
      <c r="E10" s="183"/>
      <c r="F10" s="182"/>
      <c r="G10" s="183"/>
      <c r="H10" s="186">
        <f t="shared" si="0"/>
        <v>0</v>
      </c>
    </row>
    <row r="11" spans="1:8" ht="13.5" thickBot="1" x14ac:dyDescent="0.25">
      <c r="A11" s="181"/>
      <c r="B11" s="182"/>
      <c r="C11" s="182"/>
      <c r="D11" s="183"/>
      <c r="E11" s="183"/>
      <c r="F11" s="182"/>
      <c r="G11" s="183"/>
      <c r="H11" s="186">
        <f t="shared" si="0"/>
        <v>0</v>
      </c>
    </row>
    <row r="12" spans="1:8" ht="13.5" thickBot="1" x14ac:dyDescent="0.25">
      <c r="A12" s="181"/>
      <c r="B12" s="182"/>
      <c r="C12" s="182"/>
      <c r="D12" s="183"/>
      <c r="E12" s="183"/>
      <c r="F12" s="182"/>
      <c r="G12" s="183"/>
      <c r="H12" s="186">
        <f t="shared" si="0"/>
        <v>0</v>
      </c>
    </row>
    <row r="13" spans="1:8" ht="13.5" thickBot="1" x14ac:dyDescent="0.25">
      <c r="A13" s="181"/>
      <c r="B13" s="182"/>
      <c r="C13" s="182"/>
      <c r="D13" s="183"/>
      <c r="E13" s="183"/>
      <c r="F13" s="182"/>
      <c r="G13" s="183"/>
      <c r="H13" s="186">
        <f t="shared" si="0"/>
        <v>0</v>
      </c>
    </row>
    <row r="14" spans="1:8" ht="13.5" thickBot="1" x14ac:dyDescent="0.25">
      <c r="A14" s="181"/>
      <c r="B14" s="182"/>
      <c r="C14" s="182"/>
      <c r="D14" s="183"/>
      <c r="E14" s="183"/>
      <c r="F14" s="182"/>
      <c r="G14" s="183"/>
      <c r="H14" s="186">
        <f t="shared" si="0"/>
        <v>0</v>
      </c>
    </row>
    <row r="15" spans="1:8" ht="13.5" thickBot="1" x14ac:dyDescent="0.25">
      <c r="A15" s="181"/>
      <c r="B15" s="182"/>
      <c r="C15" s="182"/>
      <c r="D15" s="183"/>
      <c r="E15" s="183"/>
      <c r="F15" s="182"/>
      <c r="G15" s="183"/>
      <c r="H15" s="186">
        <f t="shared" si="0"/>
        <v>0</v>
      </c>
    </row>
    <row r="16" spans="1:8" ht="13.5" thickBot="1" x14ac:dyDescent="0.25">
      <c r="A16" s="181"/>
      <c r="B16" s="182"/>
      <c r="C16" s="182"/>
      <c r="D16" s="183"/>
      <c r="E16" s="183"/>
      <c r="F16" s="182"/>
      <c r="G16" s="183"/>
      <c r="H16" s="186">
        <f t="shared" si="0"/>
        <v>0</v>
      </c>
    </row>
    <row r="17" spans="1:8" ht="13.5" thickBot="1" x14ac:dyDescent="0.25">
      <c r="A17" s="181"/>
      <c r="B17" s="182"/>
      <c r="C17" s="182"/>
      <c r="D17" s="183"/>
      <c r="E17" s="183"/>
      <c r="F17" s="182"/>
      <c r="G17" s="183"/>
      <c r="H17" s="186">
        <f t="shared" si="0"/>
        <v>0</v>
      </c>
    </row>
    <row r="18" spans="1:8" ht="13.5" thickBot="1" x14ac:dyDescent="0.25">
      <c r="A18" s="181"/>
      <c r="B18" s="182"/>
      <c r="C18" s="182"/>
      <c r="D18" s="183"/>
      <c r="E18" s="183"/>
      <c r="F18" s="182"/>
      <c r="G18" s="183"/>
      <c r="H18" s="186">
        <f t="shared" si="0"/>
        <v>0</v>
      </c>
    </row>
    <row r="19" spans="1:8" ht="13.5" thickBot="1" x14ac:dyDescent="0.25">
      <c r="A19" s="181"/>
      <c r="B19" s="182"/>
      <c r="C19" s="182"/>
      <c r="D19" s="183"/>
      <c r="E19" s="183"/>
      <c r="F19" s="182"/>
      <c r="G19" s="183"/>
      <c r="H19" s="186">
        <f t="shared" si="0"/>
        <v>0</v>
      </c>
    </row>
    <row r="20" spans="1:8" ht="13.5" thickBot="1" x14ac:dyDescent="0.25">
      <c r="A20" s="181"/>
      <c r="B20" s="182"/>
      <c r="C20" s="182"/>
      <c r="D20" s="183"/>
      <c r="E20" s="183"/>
      <c r="F20" s="182"/>
      <c r="G20" s="183"/>
      <c r="H20" s="186">
        <f t="shared" si="0"/>
        <v>0</v>
      </c>
    </row>
    <row r="21" spans="1:8" ht="13.5" thickBot="1" x14ac:dyDescent="0.25">
      <c r="A21" s="181"/>
      <c r="B21" s="182"/>
      <c r="C21" s="182"/>
      <c r="D21" s="183"/>
      <c r="E21" s="183"/>
      <c r="F21" s="182"/>
      <c r="G21" s="183"/>
      <c r="H21" s="186">
        <f t="shared" si="0"/>
        <v>0</v>
      </c>
    </row>
    <row r="22" spans="1:8" ht="13.5" thickBot="1" x14ac:dyDescent="0.25">
      <c r="A22" s="181"/>
      <c r="B22" s="182"/>
      <c r="C22" s="182"/>
      <c r="D22" s="183"/>
      <c r="E22" s="183"/>
      <c r="F22" s="182"/>
      <c r="G22" s="183"/>
      <c r="H22" s="186">
        <f t="shared" si="0"/>
        <v>0</v>
      </c>
    </row>
    <row r="23" spans="1:8" ht="13.5" thickBot="1" x14ac:dyDescent="0.25">
      <c r="A23" s="181"/>
      <c r="B23" s="182"/>
      <c r="C23" s="182"/>
      <c r="D23" s="183"/>
      <c r="E23" s="183"/>
      <c r="F23" s="182"/>
      <c r="G23" s="183"/>
      <c r="H23" s="186">
        <f t="shared" si="0"/>
        <v>0</v>
      </c>
    </row>
    <row r="24" spans="1:8" ht="13.5" thickBot="1" x14ac:dyDescent="0.25">
      <c r="A24" s="181"/>
      <c r="B24" s="182"/>
      <c r="C24" s="182"/>
      <c r="D24" s="183"/>
      <c r="E24" s="183"/>
      <c r="F24" s="182"/>
      <c r="G24" s="183"/>
      <c r="H24" s="186">
        <f t="shared" si="0"/>
        <v>0</v>
      </c>
    </row>
    <row r="25" spans="1:8" ht="13.5" thickBot="1" x14ac:dyDescent="0.25">
      <c r="A25" s="181"/>
      <c r="B25" s="182"/>
      <c r="C25" s="182"/>
      <c r="D25" s="183"/>
      <c r="E25" s="183"/>
      <c r="F25" s="182"/>
      <c r="G25" s="183"/>
      <c r="H25" s="186">
        <f t="shared" si="0"/>
        <v>0</v>
      </c>
    </row>
    <row r="26" spans="1:8" ht="13.5" thickBot="1" x14ac:dyDescent="0.25">
      <c r="A26" s="181"/>
      <c r="B26" s="182"/>
      <c r="C26" s="182"/>
      <c r="D26" s="183"/>
      <c r="E26" s="183"/>
      <c r="F26" s="182"/>
      <c r="G26" s="183"/>
      <c r="H26" s="186">
        <f t="shared" si="0"/>
        <v>0</v>
      </c>
    </row>
    <row r="27" spans="1:8" ht="13.5" thickBot="1" x14ac:dyDescent="0.25">
      <c r="A27" s="181"/>
      <c r="B27" s="182"/>
      <c r="C27" s="182"/>
      <c r="D27" s="183"/>
      <c r="E27" s="183"/>
      <c r="F27" s="182"/>
      <c r="G27" s="183"/>
      <c r="H27" s="186">
        <f t="shared" si="0"/>
        <v>0</v>
      </c>
    </row>
    <row r="28" spans="1:8" ht="13.5" thickBot="1" x14ac:dyDescent="0.25">
      <c r="A28" s="181"/>
      <c r="B28" s="182"/>
      <c r="C28" s="182"/>
      <c r="D28" s="183"/>
      <c r="E28" s="183"/>
      <c r="F28" s="182"/>
      <c r="G28" s="183"/>
      <c r="H28" s="186">
        <f t="shared" si="0"/>
        <v>0</v>
      </c>
    </row>
    <row r="29" spans="1:8" ht="13.5" thickBot="1" x14ac:dyDescent="0.25">
      <c r="A29" s="181"/>
      <c r="B29" s="182"/>
      <c r="C29" s="182"/>
      <c r="D29" s="183"/>
      <c r="E29" s="183"/>
      <c r="F29" s="182"/>
      <c r="G29" s="183"/>
      <c r="H29" s="186">
        <f t="shared" si="0"/>
        <v>0</v>
      </c>
    </row>
    <row r="30" spans="1:8" ht="13.5" thickBot="1" x14ac:dyDescent="0.25">
      <c r="A30" s="181"/>
      <c r="B30" s="182"/>
      <c r="C30" s="182"/>
      <c r="D30" s="183"/>
      <c r="E30" s="183"/>
      <c r="F30" s="182"/>
      <c r="G30" s="183"/>
      <c r="H30" s="186">
        <f t="shared" si="0"/>
        <v>0</v>
      </c>
    </row>
    <row r="31" spans="1:8" ht="13.5" thickBot="1" x14ac:dyDescent="0.25">
      <c r="A31" s="181"/>
      <c r="B31" s="184"/>
      <c r="C31" s="182"/>
      <c r="D31" s="183"/>
      <c r="E31" s="183"/>
      <c r="F31" s="182"/>
      <c r="G31" s="183"/>
      <c r="H31" s="186">
        <f t="shared" si="0"/>
        <v>0</v>
      </c>
    </row>
    <row r="32" spans="1:8" ht="13.5" thickBot="1" x14ac:dyDescent="0.25">
      <c r="A32" s="181"/>
      <c r="B32" s="182"/>
      <c r="C32" s="182"/>
      <c r="D32" s="183"/>
      <c r="E32" s="183"/>
      <c r="F32" s="182"/>
      <c r="G32" s="183"/>
      <c r="H32" s="186">
        <f t="shared" si="0"/>
        <v>0</v>
      </c>
    </row>
    <row r="33" spans="1:8" s="185" customFormat="1" x14ac:dyDescent="0.2">
      <c r="A33" s="199" t="s">
        <v>96</v>
      </c>
      <c r="B33" s="200"/>
      <c r="C33" s="207" t="s">
        <v>98</v>
      </c>
      <c r="D33" s="193">
        <f>SUM(D4:D32)</f>
        <v>0</v>
      </c>
      <c r="E33" s="193">
        <f>SUM(E4:E32)</f>
        <v>0</v>
      </c>
      <c r="F33" s="210"/>
      <c r="G33" s="193">
        <f>SUM(G4:G32)</f>
        <v>0</v>
      </c>
      <c r="H33" s="193">
        <f>H3-D33</f>
        <v>0</v>
      </c>
    </row>
    <row r="34" spans="1:8" s="185" customFormat="1" x14ac:dyDescent="0.2">
      <c r="A34" s="201"/>
      <c r="B34" s="202"/>
      <c r="C34" s="208"/>
      <c r="D34" s="194"/>
      <c r="E34" s="194"/>
      <c r="F34" s="211"/>
      <c r="G34" s="194"/>
      <c r="H34" s="194"/>
    </row>
    <row r="35" spans="1:8" s="185" customFormat="1" x14ac:dyDescent="0.2">
      <c r="A35" s="203" t="s">
        <v>97</v>
      </c>
      <c r="B35" s="204"/>
      <c r="C35" s="208"/>
      <c r="D35" s="194"/>
      <c r="E35" s="194"/>
      <c r="F35" s="211"/>
      <c r="G35" s="194"/>
      <c r="H35" s="194"/>
    </row>
    <row r="36" spans="1:8" s="185" customFormat="1" ht="13.5" customHeight="1" thickBot="1" x14ac:dyDescent="0.25">
      <c r="A36" s="205"/>
      <c r="B36" s="206"/>
      <c r="C36" s="209"/>
      <c r="D36" s="195"/>
      <c r="E36" s="195"/>
      <c r="F36" s="212"/>
      <c r="G36" s="195"/>
      <c r="H36" s="195"/>
    </row>
  </sheetData>
  <sheetProtection algorithmName="SHA-512" hashValue="B6UzWiL75HiK1Tuz88uQybGrTsc7tEi0XhAeHgW0mnCs7u4Tmkg/JNy+tAynEqxAqK7dZzm4C7CLTrV1MbaLhw==" saltValue="TR6EAyn/ECKxgAVI58LcKQ==" spinCount="100000" sheet="1" objects="1" scenarios="1"/>
  <protectedRanges>
    <protectedRange sqref="H3 A4:G32 A34" name="Range1"/>
  </protectedRanges>
  <mergeCells count="11">
    <mergeCell ref="A1:H1"/>
    <mergeCell ref="H33:H36"/>
    <mergeCell ref="A3:G3"/>
    <mergeCell ref="A33:B33"/>
    <mergeCell ref="A34:B34"/>
    <mergeCell ref="A35:B36"/>
    <mergeCell ref="C33:C36"/>
    <mergeCell ref="D33:D36"/>
    <mergeCell ref="E33:E36"/>
    <mergeCell ref="F33:F36"/>
    <mergeCell ref="G33:G3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"/>
  <sheetViews>
    <sheetView showGridLines="0" topLeftCell="B2" zoomScale="85" zoomScaleNormal="85" workbookViewId="0">
      <selection activeCell="O2" sqref="O2:O10"/>
    </sheetView>
  </sheetViews>
  <sheetFormatPr defaultColWidth="8.85546875" defaultRowHeight="12.75" x14ac:dyDescent="0.2"/>
  <cols>
    <col min="1" max="1" width="11.7109375" style="1" hidden="1" customWidth="1"/>
    <col min="2" max="2" width="14.5703125" style="1" customWidth="1"/>
    <col min="3" max="3" width="7.42578125" style="4" customWidth="1"/>
    <col min="4" max="4" width="49.140625" style="1" customWidth="1"/>
    <col min="5" max="5" width="14.5703125" style="2" customWidth="1"/>
    <col min="6" max="6" width="12.28515625" style="36" customWidth="1"/>
    <col min="7" max="7" width="12.42578125" style="2" customWidth="1"/>
    <col min="8" max="8" width="9.5703125" style="2" customWidth="1"/>
    <col min="9" max="9" width="30.42578125" style="2" customWidth="1"/>
    <col min="10" max="10" width="10.5703125" style="2" customWidth="1"/>
    <col min="11" max="11" width="12.7109375" style="2" hidden="1" customWidth="1"/>
    <col min="12" max="12" width="0.140625" style="2" customWidth="1"/>
    <col min="13" max="13" width="13.28515625" style="2" customWidth="1"/>
    <col min="14" max="14" width="13.5703125" style="2" customWidth="1"/>
    <col min="15" max="15" width="15.85546875" style="3" customWidth="1"/>
    <col min="16" max="16" width="0.5703125" style="114" customWidth="1"/>
    <col min="17" max="17" width="19" style="55" customWidth="1"/>
    <col min="18" max="19" width="19" style="56" customWidth="1"/>
    <col min="20" max="20" width="8.85546875" style="56"/>
    <col min="21" max="16384" width="8.85546875" style="1"/>
  </cols>
  <sheetData>
    <row r="1" spans="1:22" s="9" customFormat="1" ht="16.5" hidden="1" customHeight="1" x14ac:dyDescent="0.2">
      <c r="B1" s="11"/>
      <c r="C1" s="12"/>
      <c r="D1" s="11"/>
      <c r="E1" s="10"/>
      <c r="F1" s="30"/>
      <c r="G1" s="10"/>
      <c r="H1" s="10"/>
      <c r="I1" s="10"/>
      <c r="J1" s="10"/>
      <c r="K1" s="10"/>
      <c r="L1" s="10"/>
      <c r="M1" s="10"/>
      <c r="N1" s="7"/>
      <c r="O1" s="8"/>
      <c r="P1" s="111"/>
      <c r="Q1" s="53"/>
      <c r="R1" s="54"/>
      <c r="S1" s="54"/>
      <c r="T1" s="54"/>
    </row>
    <row r="2" spans="1:22" ht="32.450000000000003" customHeight="1" x14ac:dyDescent="0.2">
      <c r="B2" s="15"/>
      <c r="C2" s="15"/>
      <c r="D2" s="15"/>
      <c r="E2" s="13"/>
      <c r="F2" s="31"/>
      <c r="G2" s="27"/>
      <c r="H2" s="27"/>
      <c r="I2" s="135"/>
      <c r="J2" s="57"/>
      <c r="K2" s="13"/>
      <c r="L2" s="13"/>
      <c r="M2" s="128" t="s">
        <v>78</v>
      </c>
      <c r="N2" s="128" t="s">
        <v>81</v>
      </c>
      <c r="O2" s="129" t="s">
        <v>79</v>
      </c>
      <c r="P2" s="112"/>
    </row>
    <row r="3" spans="1:22" ht="17.100000000000001" customHeight="1" x14ac:dyDescent="0.2">
      <c r="B3" s="15"/>
      <c r="C3" s="15"/>
      <c r="D3" s="15"/>
      <c r="E3" s="14"/>
      <c r="F3" s="32"/>
      <c r="G3" s="27"/>
      <c r="H3" s="27"/>
      <c r="I3" s="135"/>
      <c r="J3" s="15"/>
      <c r="K3" s="15"/>
      <c r="L3" s="15"/>
      <c r="M3" s="130">
        <v>100</v>
      </c>
      <c r="N3" s="134"/>
      <c r="O3" s="131">
        <f>M3*N3</f>
        <v>0</v>
      </c>
      <c r="P3" s="113"/>
    </row>
    <row r="4" spans="1:22" ht="17.100000000000001" customHeight="1" x14ac:dyDescent="0.2">
      <c r="B4" s="15"/>
      <c r="C4" s="15"/>
      <c r="D4" s="15"/>
      <c r="E4" s="17"/>
      <c r="F4" s="33"/>
      <c r="G4" s="27"/>
      <c r="H4" s="27"/>
      <c r="I4" s="135"/>
      <c r="J4" s="17"/>
      <c r="K4" s="17"/>
      <c r="L4" s="17"/>
      <c r="M4" s="130">
        <v>50</v>
      </c>
      <c r="N4" s="134"/>
      <c r="O4" s="131">
        <f>M4*N4</f>
        <v>0</v>
      </c>
      <c r="P4" s="113"/>
    </row>
    <row r="5" spans="1:22" ht="17.100000000000001" customHeight="1" x14ac:dyDescent="0.2">
      <c r="B5" s="15"/>
      <c r="C5" s="15"/>
      <c r="D5" s="15"/>
      <c r="E5" s="17"/>
      <c r="F5" s="33"/>
      <c r="G5" s="27"/>
      <c r="H5" s="27"/>
      <c r="I5" s="135"/>
      <c r="J5" s="17"/>
      <c r="K5" s="17"/>
      <c r="L5" s="17"/>
      <c r="M5" s="130">
        <v>20</v>
      </c>
      <c r="N5" s="134"/>
      <c r="O5" s="131">
        <f>M5*N5</f>
        <v>0</v>
      </c>
      <c r="P5" s="113"/>
    </row>
    <row r="6" spans="1:22" ht="17.100000000000001" customHeight="1" x14ac:dyDescent="0.2">
      <c r="B6" s="15"/>
      <c r="C6" s="15"/>
      <c r="D6" s="15"/>
      <c r="E6" s="17"/>
      <c r="F6" s="33"/>
      <c r="G6" s="27"/>
      <c r="H6" s="27"/>
      <c r="I6" s="135"/>
      <c r="J6" s="17"/>
      <c r="K6" s="17"/>
      <c r="L6" s="17"/>
      <c r="M6" s="130">
        <v>10</v>
      </c>
      <c r="N6" s="134"/>
      <c r="O6" s="131">
        <f t="shared" ref="O6" si="0">M6*N6</f>
        <v>0</v>
      </c>
      <c r="P6" s="164"/>
      <c r="Q6" s="165"/>
    </row>
    <row r="7" spans="1:22" ht="17.100000000000001" customHeight="1" x14ac:dyDescent="0.3">
      <c r="B7" s="217" t="s">
        <v>8</v>
      </c>
      <c r="C7" s="217"/>
      <c r="D7" s="217"/>
      <c r="E7" s="120" t="s">
        <v>11</v>
      </c>
      <c r="F7" s="34"/>
      <c r="G7" s="28"/>
      <c r="H7" s="28"/>
      <c r="I7" s="135"/>
      <c r="J7" s="14"/>
      <c r="K7" s="14"/>
      <c r="L7" s="14"/>
      <c r="M7" s="130">
        <v>5</v>
      </c>
      <c r="N7" s="134"/>
      <c r="O7" s="131">
        <f>M7*N7</f>
        <v>0</v>
      </c>
      <c r="P7" s="166"/>
      <c r="Q7" s="165"/>
    </row>
    <row r="8" spans="1:22" ht="16.5" customHeight="1" x14ac:dyDescent="0.3">
      <c r="B8" s="70" t="s">
        <v>7</v>
      </c>
      <c r="C8" s="223"/>
      <c r="D8" s="223"/>
      <c r="E8" s="16" t="s">
        <v>10</v>
      </c>
      <c r="F8" s="221"/>
      <c r="G8" s="221"/>
      <c r="H8" s="221"/>
      <c r="I8" s="135"/>
      <c r="J8" s="18"/>
      <c r="K8" s="18"/>
      <c r="L8" s="18"/>
      <c r="M8" s="148" t="s">
        <v>82</v>
      </c>
      <c r="N8" s="149"/>
      <c r="O8" s="136"/>
      <c r="P8" s="167"/>
      <c r="Q8" s="165"/>
    </row>
    <row r="9" spans="1:22" ht="17.100000000000001" customHeight="1" x14ac:dyDescent="0.3">
      <c r="B9" s="70" t="s">
        <v>6</v>
      </c>
      <c r="C9" s="220"/>
      <c r="D9" s="220"/>
      <c r="E9" s="16" t="s">
        <v>9</v>
      </c>
      <c r="F9" s="222"/>
      <c r="G9" s="222"/>
      <c r="H9" s="222"/>
      <c r="I9" s="135"/>
      <c r="J9" s="18"/>
      <c r="K9" s="18"/>
      <c r="L9" s="18"/>
      <c r="M9" s="224" t="s">
        <v>80</v>
      </c>
      <c r="N9" s="225"/>
      <c r="O9" s="137">
        <f>SUM(O3:O8)</f>
        <v>0</v>
      </c>
      <c r="P9" s="167"/>
      <c r="Q9" s="165"/>
    </row>
    <row r="10" spans="1:22" ht="17.100000000000001" customHeight="1" x14ac:dyDescent="0.3">
      <c r="B10" s="70" t="s">
        <v>70</v>
      </c>
      <c r="C10" s="226"/>
      <c r="D10" s="226"/>
      <c r="E10" s="16"/>
      <c r="F10" s="138"/>
      <c r="G10" s="139"/>
      <c r="H10" s="139"/>
      <c r="I10" s="135"/>
      <c r="J10" s="18"/>
      <c r="K10" s="18"/>
      <c r="L10" s="18"/>
      <c r="M10" s="140"/>
      <c r="N10" s="140"/>
      <c r="O10" s="141"/>
      <c r="P10" s="167"/>
      <c r="Q10" s="165"/>
    </row>
    <row r="11" spans="1:22" ht="17.100000000000001" customHeight="1" x14ac:dyDescent="0.3">
      <c r="B11" s="70"/>
      <c r="C11" s="121"/>
      <c r="D11" s="121"/>
      <c r="E11" s="16"/>
      <c r="F11" s="121"/>
      <c r="G11" s="121"/>
      <c r="H11" s="121"/>
      <c r="I11" s="121"/>
      <c r="J11" s="121"/>
      <c r="K11" s="52"/>
      <c r="L11" s="18"/>
      <c r="M11" s="72"/>
      <c r="N11" s="71" t="s">
        <v>69</v>
      </c>
      <c r="O11" s="73"/>
      <c r="P11" s="142"/>
      <c r="Q11" s="167"/>
      <c r="R11" s="165"/>
      <c r="U11" s="56"/>
    </row>
    <row r="12" spans="1:22" ht="5.25" customHeight="1" thickBot="1" x14ac:dyDescent="0.3">
      <c r="B12" s="19"/>
      <c r="C12" s="20"/>
      <c r="D12" s="121"/>
      <c r="E12" s="21"/>
      <c r="F12" s="35"/>
      <c r="G12" s="34"/>
      <c r="H12" s="21"/>
      <c r="I12" s="21"/>
      <c r="J12" s="21"/>
      <c r="K12" s="21"/>
      <c r="L12" s="21"/>
      <c r="M12" s="21"/>
      <c r="N12" s="22"/>
      <c r="O12" s="21"/>
      <c r="P12" s="21"/>
      <c r="Q12" s="165"/>
    </row>
    <row r="13" spans="1:22" s="6" customFormat="1" ht="45.75" customHeight="1" thickBot="1" x14ac:dyDescent="0.25">
      <c r="A13" s="103"/>
      <c r="B13" s="96" t="s">
        <v>5</v>
      </c>
      <c r="C13" s="97" t="s">
        <v>4</v>
      </c>
      <c r="D13" s="96" t="s">
        <v>3</v>
      </c>
      <c r="E13" s="98" t="s">
        <v>62</v>
      </c>
      <c r="F13" s="100" t="s">
        <v>14</v>
      </c>
      <c r="G13" s="99" t="s">
        <v>15</v>
      </c>
      <c r="H13" s="101" t="s">
        <v>39</v>
      </c>
      <c r="I13" s="99" t="s">
        <v>31</v>
      </c>
      <c r="J13" s="101" t="s">
        <v>75</v>
      </c>
      <c r="K13" s="99" t="s">
        <v>13</v>
      </c>
      <c r="L13" s="100" t="s">
        <v>16</v>
      </c>
      <c r="M13" s="98" t="s">
        <v>18</v>
      </c>
      <c r="N13" s="101" t="s">
        <v>17</v>
      </c>
      <c r="O13" s="98" t="s">
        <v>2</v>
      </c>
      <c r="P13" s="127"/>
      <c r="Q13" s="127"/>
      <c r="R13" s="127"/>
      <c r="S13" s="168"/>
      <c r="T13" s="142"/>
      <c r="U13" s="143"/>
    </row>
    <row r="14" spans="1:22" ht="17.100000000000001" customHeight="1" x14ac:dyDescent="0.25">
      <c r="A14" s="26"/>
      <c r="B14" s="90"/>
      <c r="C14" s="90"/>
      <c r="D14" s="91"/>
      <c r="E14" s="90"/>
      <c r="F14" s="90"/>
      <c r="G14" s="90"/>
      <c r="H14" s="90"/>
      <c r="I14" s="90"/>
      <c r="J14" s="92"/>
      <c r="K14" s="88"/>
      <c r="L14" s="88"/>
      <c r="M14" s="86"/>
      <c r="N14" s="87" t="s">
        <v>71</v>
      </c>
      <c r="O14" s="86">
        <f>O9</f>
        <v>0</v>
      </c>
      <c r="P14" s="169"/>
      <c r="Q14" s="169"/>
      <c r="R14" s="144"/>
      <c r="S14" s="169"/>
      <c r="U14" s="145"/>
      <c r="V14" s="45"/>
    </row>
    <row r="15" spans="1:22" ht="17.100000000000001" customHeight="1" x14ac:dyDescent="0.25">
      <c r="A15" s="26"/>
      <c r="B15" s="88"/>
      <c r="C15" s="88"/>
      <c r="D15" s="93"/>
      <c r="E15" s="88"/>
      <c r="F15" s="94"/>
      <c r="G15" s="88"/>
      <c r="H15" s="88"/>
      <c r="I15" s="88"/>
      <c r="J15" s="88"/>
      <c r="K15" s="88"/>
      <c r="L15" s="88"/>
      <c r="M15" s="218" t="s">
        <v>72</v>
      </c>
      <c r="N15" s="219"/>
      <c r="O15" s="88"/>
      <c r="P15" s="169"/>
      <c r="Q15" s="169"/>
      <c r="R15" s="144"/>
      <c r="S15" s="169"/>
      <c r="U15" s="145"/>
      <c r="V15" s="45"/>
    </row>
    <row r="16" spans="1:22" ht="17.100000000000001" customHeight="1" x14ac:dyDescent="0.25">
      <c r="A16" s="24"/>
      <c r="B16" s="157"/>
      <c r="C16" s="158"/>
      <c r="D16" s="159"/>
      <c r="E16" s="64"/>
      <c r="F16" s="65">
        <f t="shared" ref="F16:F19" si="1">K16*0.07</f>
        <v>0</v>
      </c>
      <c r="G16" s="65">
        <f t="shared" ref="G16:G19" si="2">K16*0.05</f>
        <v>0</v>
      </c>
      <c r="H16" s="58" t="str">
        <f>VLOOKUP(I16,Data!$A$2:$B$21,2,0)</f>
        <v>-</v>
      </c>
      <c r="I16" s="123" t="s">
        <v>74</v>
      </c>
      <c r="J16" s="59"/>
      <c r="K16" s="60">
        <f t="shared" ref="K16:K23" si="3">SUM(E16:E16)</f>
        <v>0</v>
      </c>
      <c r="L16" s="60">
        <f t="shared" ref="L16:L23" si="4">+F16+G16-N16</f>
        <v>0</v>
      </c>
      <c r="M16" s="89">
        <f t="shared" ref="M16:M23" si="5">SUM(K16:L16)</f>
        <v>0</v>
      </c>
      <c r="N16" s="89">
        <f t="shared" ref="N16:N23" si="6">G16*0.5</f>
        <v>0</v>
      </c>
      <c r="O16" s="89">
        <f t="shared" ref="O16:O23" si="7">SUM(K16,F16,G16)</f>
        <v>0</v>
      </c>
      <c r="P16" s="169">
        <f>SUM(O14,O16,O11)</f>
        <v>0</v>
      </c>
      <c r="Q16" s="104" t="s">
        <v>64</v>
      </c>
      <c r="R16" s="144"/>
      <c r="S16" s="169"/>
      <c r="U16" s="145"/>
      <c r="V16" s="45"/>
    </row>
    <row r="17" spans="1:22" ht="17.100000000000001" customHeight="1" x14ac:dyDescent="0.25">
      <c r="A17" s="24"/>
      <c r="B17" s="157"/>
      <c r="C17" s="160"/>
      <c r="D17" s="159"/>
      <c r="E17" s="64"/>
      <c r="F17" s="65">
        <f t="shared" si="1"/>
        <v>0</v>
      </c>
      <c r="G17" s="65">
        <f t="shared" si="2"/>
        <v>0</v>
      </c>
      <c r="H17" s="58" t="str">
        <f>VLOOKUP(I17,Data!$A$2:$B$21,2,0)</f>
        <v>-</v>
      </c>
      <c r="I17" s="123" t="s">
        <v>74</v>
      </c>
      <c r="J17" s="59"/>
      <c r="K17" s="60">
        <f t="shared" si="3"/>
        <v>0</v>
      </c>
      <c r="L17" s="60">
        <f t="shared" si="4"/>
        <v>0</v>
      </c>
      <c r="M17" s="89">
        <f t="shared" si="5"/>
        <v>0</v>
      </c>
      <c r="N17" s="89">
        <f t="shared" si="6"/>
        <v>0</v>
      </c>
      <c r="O17" s="89">
        <f t="shared" si="7"/>
        <v>0</v>
      </c>
      <c r="P17" s="169">
        <f>SUM(P16,O17)</f>
        <v>0</v>
      </c>
      <c r="Q17" s="104" t="s">
        <v>67</v>
      </c>
      <c r="R17" s="144"/>
      <c r="S17" s="169"/>
      <c r="U17" s="145"/>
      <c r="V17" s="45"/>
    </row>
    <row r="18" spans="1:22" ht="17.100000000000001" customHeight="1" x14ac:dyDescent="0.25">
      <c r="A18" s="24"/>
      <c r="B18" s="157"/>
      <c r="C18" s="158"/>
      <c r="D18" s="159"/>
      <c r="E18" s="161"/>
      <c r="F18" s="65">
        <f t="shared" si="1"/>
        <v>0</v>
      </c>
      <c r="G18" s="65">
        <f t="shared" si="2"/>
        <v>0</v>
      </c>
      <c r="H18" s="58" t="str">
        <f>VLOOKUP(I18,Data!$A$2:$B$21,2,0)</f>
        <v>-</v>
      </c>
      <c r="I18" s="123" t="s">
        <v>74</v>
      </c>
      <c r="J18" s="59"/>
      <c r="K18" s="60">
        <f t="shared" si="3"/>
        <v>0</v>
      </c>
      <c r="L18" s="60">
        <f t="shared" si="4"/>
        <v>0</v>
      </c>
      <c r="M18" s="89">
        <f t="shared" si="5"/>
        <v>0</v>
      </c>
      <c r="N18" s="89">
        <f t="shared" si="6"/>
        <v>0</v>
      </c>
      <c r="O18" s="89">
        <f t="shared" si="7"/>
        <v>0</v>
      </c>
      <c r="P18" s="169">
        <f t="shared" ref="P18:P29" si="8">SUM(P17,O18)</f>
        <v>0</v>
      </c>
      <c r="Q18" s="104" t="s">
        <v>66</v>
      </c>
      <c r="R18" s="144"/>
      <c r="S18" s="169"/>
      <c r="U18" s="145"/>
      <c r="V18" s="45"/>
    </row>
    <row r="19" spans="1:22" ht="17.100000000000001" customHeight="1" x14ac:dyDescent="0.25">
      <c r="A19" s="24"/>
      <c r="B19" s="157"/>
      <c r="C19" s="158"/>
      <c r="D19" s="159"/>
      <c r="E19" s="161"/>
      <c r="F19" s="65">
        <f t="shared" si="1"/>
        <v>0</v>
      </c>
      <c r="G19" s="65">
        <f t="shared" si="2"/>
        <v>0</v>
      </c>
      <c r="H19" s="58" t="str">
        <f>VLOOKUP(I19,Data!$A$2:$B$21,2,0)</f>
        <v>-</v>
      </c>
      <c r="I19" s="123" t="s">
        <v>74</v>
      </c>
      <c r="J19" s="59"/>
      <c r="K19" s="60">
        <f t="shared" si="3"/>
        <v>0</v>
      </c>
      <c r="L19" s="60">
        <f t="shared" si="4"/>
        <v>0</v>
      </c>
      <c r="M19" s="89">
        <f t="shared" si="5"/>
        <v>0</v>
      </c>
      <c r="N19" s="89">
        <f t="shared" si="6"/>
        <v>0</v>
      </c>
      <c r="O19" s="89">
        <f t="shared" si="7"/>
        <v>0</v>
      </c>
      <c r="P19" s="169">
        <f t="shared" si="8"/>
        <v>0</v>
      </c>
      <c r="Q19" s="104" t="s">
        <v>65</v>
      </c>
      <c r="R19" s="144"/>
      <c r="S19" s="169"/>
      <c r="U19" s="145"/>
      <c r="V19" s="45"/>
    </row>
    <row r="20" spans="1:22" ht="17.100000000000001" customHeight="1" x14ac:dyDescent="0.25">
      <c r="A20" s="24"/>
      <c r="B20" s="157"/>
      <c r="C20" s="158"/>
      <c r="D20" s="159"/>
      <c r="E20" s="161"/>
      <c r="F20" s="65">
        <f t="shared" ref="F20:F21" si="9">K20*0.07</f>
        <v>0</v>
      </c>
      <c r="G20" s="65">
        <f t="shared" ref="G20:G21" si="10">K20*0.05</f>
        <v>0</v>
      </c>
      <c r="H20" s="58" t="str">
        <f>VLOOKUP(I20,Data!$A$2:$B$21,2,0)</f>
        <v>-</v>
      </c>
      <c r="I20" s="123" t="s">
        <v>74</v>
      </c>
      <c r="J20" s="59"/>
      <c r="K20" s="60">
        <f t="shared" si="3"/>
        <v>0</v>
      </c>
      <c r="L20" s="60">
        <f t="shared" si="4"/>
        <v>0</v>
      </c>
      <c r="M20" s="89">
        <f t="shared" si="5"/>
        <v>0</v>
      </c>
      <c r="N20" s="89">
        <f t="shared" si="6"/>
        <v>0</v>
      </c>
      <c r="O20" s="89">
        <f t="shared" si="7"/>
        <v>0</v>
      </c>
      <c r="P20" s="169">
        <f t="shared" si="8"/>
        <v>0</v>
      </c>
      <c r="Q20" s="104" t="s">
        <v>27</v>
      </c>
      <c r="R20" s="144"/>
      <c r="S20" s="169"/>
      <c r="U20" s="145"/>
      <c r="V20" s="45"/>
    </row>
    <row r="21" spans="1:22" ht="17.100000000000001" customHeight="1" x14ac:dyDescent="0.25">
      <c r="A21" s="24"/>
      <c r="B21" s="162"/>
      <c r="C21" s="158"/>
      <c r="D21" s="163"/>
      <c r="E21" s="161"/>
      <c r="F21" s="65">
        <f t="shared" si="9"/>
        <v>0</v>
      </c>
      <c r="G21" s="65">
        <f t="shared" si="10"/>
        <v>0</v>
      </c>
      <c r="H21" s="58" t="str">
        <f>VLOOKUP(I21,Data!$A$2:$B$21,2,0)</f>
        <v>-</v>
      </c>
      <c r="I21" s="123" t="s">
        <v>74</v>
      </c>
      <c r="J21" s="59"/>
      <c r="K21" s="60">
        <f t="shared" si="3"/>
        <v>0</v>
      </c>
      <c r="L21" s="60">
        <f t="shared" si="4"/>
        <v>0</v>
      </c>
      <c r="M21" s="89">
        <f t="shared" si="5"/>
        <v>0</v>
      </c>
      <c r="N21" s="89">
        <f t="shared" si="6"/>
        <v>0</v>
      </c>
      <c r="O21" s="89">
        <f t="shared" si="7"/>
        <v>0</v>
      </c>
      <c r="P21" s="169">
        <f t="shared" si="8"/>
        <v>0</v>
      </c>
      <c r="Q21" s="104" t="s">
        <v>74</v>
      </c>
      <c r="R21" s="146"/>
      <c r="S21" s="169"/>
      <c r="U21" s="147"/>
      <c r="V21" s="45"/>
    </row>
    <row r="22" spans="1:22" ht="17.100000000000001" customHeight="1" x14ac:dyDescent="0.25">
      <c r="A22" s="24"/>
      <c r="B22" s="153"/>
      <c r="C22" s="154"/>
      <c r="D22" s="155"/>
      <c r="E22" s="64"/>
      <c r="F22" s="65">
        <f t="shared" ref="F22:F23" si="11">K22*0.07</f>
        <v>0</v>
      </c>
      <c r="G22" s="65">
        <f t="shared" ref="G22:G23" si="12">K22*0.05</f>
        <v>0</v>
      </c>
      <c r="H22" s="58" t="str">
        <f>VLOOKUP(I22,Data!$A$2:$B$21,2,0)</f>
        <v>-</v>
      </c>
      <c r="I22" s="123" t="s">
        <v>74</v>
      </c>
      <c r="J22" s="59"/>
      <c r="K22" s="60">
        <f t="shared" si="3"/>
        <v>0</v>
      </c>
      <c r="L22" s="60">
        <f t="shared" si="4"/>
        <v>0</v>
      </c>
      <c r="M22" s="89">
        <f t="shared" si="5"/>
        <v>0</v>
      </c>
      <c r="N22" s="89">
        <f t="shared" si="6"/>
        <v>0</v>
      </c>
      <c r="O22" s="89">
        <f t="shared" si="7"/>
        <v>0</v>
      </c>
      <c r="P22" s="169">
        <f t="shared" si="8"/>
        <v>0</v>
      </c>
      <c r="Q22" s="169"/>
      <c r="R22" s="146"/>
      <c r="S22" s="169"/>
      <c r="U22" s="147"/>
      <c r="V22" s="45"/>
    </row>
    <row r="23" spans="1:22" ht="17.100000000000001" customHeight="1" x14ac:dyDescent="0.25">
      <c r="A23" s="24"/>
      <c r="B23" s="153"/>
      <c r="C23" s="154"/>
      <c r="D23" s="155"/>
      <c r="E23" s="64"/>
      <c r="F23" s="65">
        <f t="shared" si="11"/>
        <v>0</v>
      </c>
      <c r="G23" s="65">
        <f t="shared" si="12"/>
        <v>0</v>
      </c>
      <c r="H23" s="58" t="str">
        <f>VLOOKUP(I23,Data!$A$2:$B$21,2,0)</f>
        <v>-</v>
      </c>
      <c r="I23" s="123" t="s">
        <v>74</v>
      </c>
      <c r="J23" s="59"/>
      <c r="K23" s="60">
        <f t="shared" si="3"/>
        <v>0</v>
      </c>
      <c r="L23" s="60">
        <f t="shared" si="4"/>
        <v>0</v>
      </c>
      <c r="M23" s="89">
        <f t="shared" si="5"/>
        <v>0</v>
      </c>
      <c r="N23" s="89">
        <f t="shared" si="6"/>
        <v>0</v>
      </c>
      <c r="O23" s="89">
        <f t="shared" si="7"/>
        <v>0</v>
      </c>
      <c r="P23" s="169">
        <f t="shared" si="8"/>
        <v>0</v>
      </c>
      <c r="Q23" s="169"/>
      <c r="R23" s="146"/>
      <c r="S23" s="169"/>
      <c r="U23" s="147"/>
      <c r="V23" s="45"/>
    </row>
    <row r="24" spans="1:22" ht="17.100000000000001" customHeight="1" x14ac:dyDescent="0.25">
      <c r="A24" s="24"/>
      <c r="B24" s="153"/>
      <c r="C24" s="154"/>
      <c r="D24" s="156"/>
      <c r="E24" s="64"/>
      <c r="F24" s="65">
        <f t="shared" ref="F24:F38" si="13">K24*0.07</f>
        <v>0</v>
      </c>
      <c r="G24" s="65">
        <f t="shared" ref="G24:G38" si="14">K24*0.05</f>
        <v>0</v>
      </c>
      <c r="H24" s="122" t="str">
        <f>VLOOKUP(I24,Data!$A$2:$B$21,2,0)</f>
        <v>-</v>
      </c>
      <c r="I24" s="123" t="s">
        <v>74</v>
      </c>
      <c r="J24" s="124"/>
      <c r="K24" s="125">
        <f t="shared" ref="K24:K29" si="15">SUM(E24:E24)</f>
        <v>0</v>
      </c>
      <c r="L24" s="125">
        <f t="shared" ref="L24:L29" si="16">+F24+G24-N24</f>
        <v>0</v>
      </c>
      <c r="M24" s="126">
        <f t="shared" ref="M24:M29" si="17">SUM(K24:L24)</f>
        <v>0</v>
      </c>
      <c r="N24" s="126">
        <f t="shared" ref="N24:N29" si="18">G24*0.5</f>
        <v>0</v>
      </c>
      <c r="O24" s="126">
        <f t="shared" ref="O24:O28" si="19">SUM(K24,F24,G24)</f>
        <v>0</v>
      </c>
      <c r="P24" s="169">
        <f t="shared" si="8"/>
        <v>0</v>
      </c>
      <c r="Q24" s="169"/>
      <c r="R24" s="127"/>
      <c r="S24" s="169"/>
      <c r="U24" s="147"/>
      <c r="V24" s="45"/>
    </row>
    <row r="25" spans="1:22" ht="17.100000000000001" customHeight="1" x14ac:dyDescent="0.25">
      <c r="A25" s="24"/>
      <c r="B25" s="153"/>
      <c r="C25" s="154"/>
      <c r="D25" s="155"/>
      <c r="E25" s="64"/>
      <c r="F25" s="65">
        <f t="shared" si="13"/>
        <v>0</v>
      </c>
      <c r="G25" s="65">
        <f t="shared" si="14"/>
        <v>0</v>
      </c>
      <c r="H25" s="58" t="str">
        <f>VLOOKUP(I25,Data!$A$2:$B$21,2,0)</f>
        <v>-</v>
      </c>
      <c r="I25" s="123" t="s">
        <v>74</v>
      </c>
      <c r="J25" s="59"/>
      <c r="K25" s="60">
        <f t="shared" si="15"/>
        <v>0</v>
      </c>
      <c r="L25" s="60">
        <f t="shared" si="16"/>
        <v>0</v>
      </c>
      <c r="M25" s="89">
        <f t="shared" si="17"/>
        <v>0</v>
      </c>
      <c r="N25" s="89">
        <f>G25*0.5</f>
        <v>0</v>
      </c>
      <c r="O25" s="89">
        <f t="shared" si="19"/>
        <v>0</v>
      </c>
      <c r="P25" s="169">
        <f t="shared" si="8"/>
        <v>0</v>
      </c>
      <c r="Q25" s="169"/>
      <c r="R25" s="127"/>
      <c r="S25" s="169"/>
      <c r="T25" s="169"/>
      <c r="U25" s="29"/>
      <c r="V25" s="45"/>
    </row>
    <row r="26" spans="1:22" ht="17.100000000000001" customHeight="1" x14ac:dyDescent="0.25">
      <c r="A26" s="24"/>
      <c r="B26" s="153"/>
      <c r="C26" s="154"/>
      <c r="D26" s="155"/>
      <c r="E26" s="64"/>
      <c r="F26" s="65">
        <f t="shared" si="13"/>
        <v>0</v>
      </c>
      <c r="G26" s="65">
        <f t="shared" si="14"/>
        <v>0</v>
      </c>
      <c r="H26" s="58" t="str">
        <f>VLOOKUP(I26,Data!$A$2:$B$21,2,0)</f>
        <v>-</v>
      </c>
      <c r="I26" s="123" t="s">
        <v>74</v>
      </c>
      <c r="J26" s="59"/>
      <c r="K26" s="60">
        <f t="shared" si="15"/>
        <v>0</v>
      </c>
      <c r="L26" s="60">
        <f t="shared" si="16"/>
        <v>0</v>
      </c>
      <c r="M26" s="89">
        <f t="shared" si="17"/>
        <v>0</v>
      </c>
      <c r="N26" s="89">
        <f t="shared" si="18"/>
        <v>0</v>
      </c>
      <c r="O26" s="89">
        <f t="shared" si="19"/>
        <v>0</v>
      </c>
      <c r="P26" s="169">
        <f t="shared" si="8"/>
        <v>0</v>
      </c>
      <c r="Q26" s="169"/>
      <c r="R26" s="127"/>
      <c r="S26" s="169"/>
      <c r="T26" s="169"/>
      <c r="U26" s="29"/>
      <c r="V26" s="45"/>
    </row>
    <row r="27" spans="1:22" ht="17.100000000000001" customHeight="1" x14ac:dyDescent="0.25">
      <c r="A27" s="24"/>
      <c r="B27" s="153"/>
      <c r="C27" s="154"/>
      <c r="D27" s="155"/>
      <c r="E27" s="64"/>
      <c r="F27" s="65">
        <f t="shared" si="13"/>
        <v>0</v>
      </c>
      <c r="G27" s="65">
        <f t="shared" si="14"/>
        <v>0</v>
      </c>
      <c r="H27" s="58" t="str">
        <f>VLOOKUP(I27,Data!$A$2:$B$21,2,0)</f>
        <v>-</v>
      </c>
      <c r="I27" s="123" t="s">
        <v>74</v>
      </c>
      <c r="J27" s="59"/>
      <c r="K27" s="60">
        <f t="shared" si="15"/>
        <v>0</v>
      </c>
      <c r="L27" s="60">
        <f t="shared" si="16"/>
        <v>0</v>
      </c>
      <c r="M27" s="89">
        <f t="shared" si="17"/>
        <v>0</v>
      </c>
      <c r="N27" s="89">
        <f t="shared" si="18"/>
        <v>0</v>
      </c>
      <c r="O27" s="89">
        <f t="shared" si="19"/>
        <v>0</v>
      </c>
      <c r="P27" s="169">
        <f t="shared" si="8"/>
        <v>0</v>
      </c>
      <c r="Q27" s="169"/>
      <c r="R27" s="127"/>
      <c r="S27" s="169"/>
      <c r="T27" s="169"/>
      <c r="U27" s="29"/>
      <c r="V27" s="45"/>
    </row>
    <row r="28" spans="1:22" ht="17.100000000000001" customHeight="1" x14ac:dyDescent="0.25">
      <c r="A28" s="24"/>
      <c r="B28" s="153"/>
      <c r="C28" s="154"/>
      <c r="D28" s="155"/>
      <c r="E28" s="64"/>
      <c r="F28" s="65">
        <f t="shared" si="13"/>
        <v>0</v>
      </c>
      <c r="G28" s="65">
        <f t="shared" si="14"/>
        <v>0</v>
      </c>
      <c r="H28" s="58" t="str">
        <f>VLOOKUP(I28,Data!$A$2:$B$21,2,0)</f>
        <v>-</v>
      </c>
      <c r="I28" s="123" t="s">
        <v>74</v>
      </c>
      <c r="J28" s="59"/>
      <c r="K28" s="60">
        <f t="shared" si="15"/>
        <v>0</v>
      </c>
      <c r="L28" s="60">
        <f t="shared" si="16"/>
        <v>0</v>
      </c>
      <c r="M28" s="89">
        <f t="shared" si="17"/>
        <v>0</v>
      </c>
      <c r="N28" s="89">
        <f t="shared" si="18"/>
        <v>0</v>
      </c>
      <c r="O28" s="89">
        <f t="shared" si="19"/>
        <v>0</v>
      </c>
      <c r="P28" s="169">
        <f t="shared" si="8"/>
        <v>0</v>
      </c>
      <c r="Q28" s="169"/>
      <c r="R28" s="169"/>
      <c r="S28" s="169"/>
      <c r="T28" s="169"/>
      <c r="U28" s="29"/>
      <c r="V28" s="45"/>
    </row>
    <row r="29" spans="1:22" ht="17.100000000000001" customHeight="1" x14ac:dyDescent="0.25">
      <c r="A29" s="24"/>
      <c r="B29" s="153"/>
      <c r="C29" s="154"/>
      <c r="D29" s="155"/>
      <c r="E29" s="64"/>
      <c r="F29" s="65">
        <f t="shared" si="13"/>
        <v>0</v>
      </c>
      <c r="G29" s="65">
        <f t="shared" si="14"/>
        <v>0</v>
      </c>
      <c r="H29" s="58" t="str">
        <f>VLOOKUP(I29,Data!$A$2:$B$21,2,0)</f>
        <v>-</v>
      </c>
      <c r="I29" s="123" t="s">
        <v>74</v>
      </c>
      <c r="J29" s="59"/>
      <c r="K29" s="60">
        <f t="shared" si="15"/>
        <v>0</v>
      </c>
      <c r="L29" s="60">
        <f t="shared" si="16"/>
        <v>0</v>
      </c>
      <c r="M29" s="89">
        <f t="shared" si="17"/>
        <v>0</v>
      </c>
      <c r="N29" s="89">
        <f t="shared" si="18"/>
        <v>0</v>
      </c>
      <c r="O29" s="89">
        <f>SUM(K29,F29,G29)</f>
        <v>0</v>
      </c>
      <c r="P29" s="169">
        <f t="shared" si="8"/>
        <v>0</v>
      </c>
      <c r="Q29" s="169"/>
      <c r="R29" s="169"/>
      <c r="S29" s="169"/>
      <c r="T29" s="169"/>
      <c r="U29" s="29"/>
      <c r="V29" s="45"/>
    </row>
    <row r="30" spans="1:22" ht="17.100000000000001" customHeight="1" x14ac:dyDescent="0.25">
      <c r="A30" s="24"/>
      <c r="B30" s="153"/>
      <c r="C30" s="154"/>
      <c r="D30" s="155"/>
      <c r="E30" s="64"/>
      <c r="F30" s="65">
        <f t="shared" si="13"/>
        <v>0</v>
      </c>
      <c r="G30" s="65">
        <f t="shared" si="14"/>
        <v>0</v>
      </c>
      <c r="H30" s="58" t="str">
        <f>VLOOKUP(I30,Data!$A$2:$B$21,2,0)</f>
        <v>-</v>
      </c>
      <c r="I30" s="123" t="s">
        <v>74</v>
      </c>
      <c r="J30" s="59"/>
      <c r="K30" s="60">
        <f t="shared" ref="K30:K44" si="20">SUM(E30:E30)</f>
        <v>0</v>
      </c>
      <c r="L30" s="60">
        <f t="shared" ref="L30:L43" si="21">+F30+G30-N30</f>
        <v>0</v>
      </c>
      <c r="M30" s="89">
        <f t="shared" ref="M30:M43" si="22">SUM(K30:L30)</f>
        <v>0</v>
      </c>
      <c r="N30" s="89">
        <f t="shared" ref="N30:N43" si="23">G30*0.5</f>
        <v>0</v>
      </c>
      <c r="O30" s="89">
        <f>SUM(K30,F30,G30)</f>
        <v>0</v>
      </c>
      <c r="P30" s="169">
        <f t="shared" ref="P30:P42" si="24">SUM(P29,O30)</f>
        <v>0</v>
      </c>
      <c r="Q30" s="169"/>
      <c r="R30" s="169"/>
      <c r="S30" s="169"/>
      <c r="T30" s="169"/>
      <c r="U30" s="29"/>
      <c r="V30" s="45"/>
    </row>
    <row r="31" spans="1:22" ht="17.100000000000001" customHeight="1" x14ac:dyDescent="0.25">
      <c r="A31" s="24"/>
      <c r="B31" s="153"/>
      <c r="C31" s="154"/>
      <c r="D31" s="156"/>
      <c r="E31" s="64"/>
      <c r="F31" s="65">
        <f t="shared" si="13"/>
        <v>0</v>
      </c>
      <c r="G31" s="65">
        <f t="shared" si="14"/>
        <v>0</v>
      </c>
      <c r="H31" s="58" t="str">
        <f>VLOOKUP(I31,Data!$A$2:$B$21,2,0)</f>
        <v>-</v>
      </c>
      <c r="I31" s="123" t="s">
        <v>74</v>
      </c>
      <c r="J31" s="59"/>
      <c r="K31" s="60">
        <f t="shared" si="20"/>
        <v>0</v>
      </c>
      <c r="L31" s="60">
        <f t="shared" si="21"/>
        <v>0</v>
      </c>
      <c r="M31" s="89">
        <f t="shared" si="22"/>
        <v>0</v>
      </c>
      <c r="N31" s="89">
        <f t="shared" si="23"/>
        <v>0</v>
      </c>
      <c r="O31" s="89">
        <f>SUM(K31,F31,G31)</f>
        <v>0</v>
      </c>
      <c r="P31" s="169">
        <f t="shared" si="24"/>
        <v>0</v>
      </c>
      <c r="Q31" s="169"/>
      <c r="R31" s="169"/>
      <c r="S31" s="169"/>
      <c r="T31" s="169"/>
      <c r="U31" s="29"/>
      <c r="V31" s="45"/>
    </row>
    <row r="32" spans="1:22" ht="17.100000000000001" customHeight="1" x14ac:dyDescent="0.25">
      <c r="A32" s="24"/>
      <c r="B32" s="153"/>
      <c r="C32" s="154"/>
      <c r="D32" s="156"/>
      <c r="E32" s="64"/>
      <c r="F32" s="65">
        <f t="shared" si="13"/>
        <v>0</v>
      </c>
      <c r="G32" s="65">
        <f t="shared" si="14"/>
        <v>0</v>
      </c>
      <c r="H32" s="58" t="str">
        <f>VLOOKUP(I32,Data!$A$2:$B$21,2,0)</f>
        <v>-</v>
      </c>
      <c r="I32" s="123" t="s">
        <v>74</v>
      </c>
      <c r="J32" s="59"/>
      <c r="K32" s="60">
        <f t="shared" si="20"/>
        <v>0</v>
      </c>
      <c r="L32" s="60">
        <f t="shared" si="21"/>
        <v>0</v>
      </c>
      <c r="M32" s="89">
        <f t="shared" si="22"/>
        <v>0</v>
      </c>
      <c r="N32" s="89">
        <f t="shared" si="23"/>
        <v>0</v>
      </c>
      <c r="O32" s="89">
        <f t="shared" ref="O32:O43" si="25">SUM(K32,F32,G32)</f>
        <v>0</v>
      </c>
      <c r="P32" s="169">
        <f t="shared" si="24"/>
        <v>0</v>
      </c>
      <c r="Q32" s="169"/>
      <c r="R32" s="169"/>
      <c r="S32" s="169"/>
      <c r="T32" s="169"/>
      <c r="U32" s="29"/>
      <c r="V32" s="45"/>
    </row>
    <row r="33" spans="1:22" ht="17.100000000000001" customHeight="1" x14ac:dyDescent="0.25">
      <c r="A33" s="24"/>
      <c r="B33" s="153"/>
      <c r="C33" s="154"/>
      <c r="D33" s="156"/>
      <c r="E33" s="64"/>
      <c r="F33" s="65">
        <f t="shared" si="13"/>
        <v>0</v>
      </c>
      <c r="G33" s="65">
        <f t="shared" si="14"/>
        <v>0</v>
      </c>
      <c r="H33" s="58" t="str">
        <f>VLOOKUP(I33,Data!$A$2:$B$21,2,0)</f>
        <v>-</v>
      </c>
      <c r="I33" s="123" t="s">
        <v>74</v>
      </c>
      <c r="J33" s="59"/>
      <c r="K33" s="60">
        <f t="shared" si="20"/>
        <v>0</v>
      </c>
      <c r="L33" s="60">
        <f t="shared" si="21"/>
        <v>0</v>
      </c>
      <c r="M33" s="89">
        <f t="shared" si="22"/>
        <v>0</v>
      </c>
      <c r="N33" s="89">
        <f t="shared" si="23"/>
        <v>0</v>
      </c>
      <c r="O33" s="89">
        <f t="shared" si="25"/>
        <v>0</v>
      </c>
      <c r="P33" s="169">
        <f t="shared" si="24"/>
        <v>0</v>
      </c>
      <c r="Q33" s="169"/>
      <c r="R33" s="169"/>
      <c r="S33" s="169"/>
      <c r="T33" s="169"/>
      <c r="U33" s="29"/>
      <c r="V33" s="45"/>
    </row>
    <row r="34" spans="1:22" ht="17.100000000000001" customHeight="1" x14ac:dyDescent="0.25">
      <c r="A34" s="24"/>
      <c r="B34" s="153"/>
      <c r="C34" s="154"/>
      <c r="D34" s="156"/>
      <c r="E34" s="64"/>
      <c r="F34" s="65">
        <f t="shared" si="13"/>
        <v>0</v>
      </c>
      <c r="G34" s="65">
        <f t="shared" si="14"/>
        <v>0</v>
      </c>
      <c r="H34" s="58" t="str">
        <f>VLOOKUP(I34,Data!$A$2:$B$21,2,0)</f>
        <v>-</v>
      </c>
      <c r="I34" s="123" t="s">
        <v>74</v>
      </c>
      <c r="J34" s="59"/>
      <c r="K34" s="60">
        <f t="shared" si="20"/>
        <v>0</v>
      </c>
      <c r="L34" s="60">
        <f t="shared" si="21"/>
        <v>0</v>
      </c>
      <c r="M34" s="89">
        <f t="shared" si="22"/>
        <v>0</v>
      </c>
      <c r="N34" s="89">
        <f t="shared" si="23"/>
        <v>0</v>
      </c>
      <c r="O34" s="89">
        <f t="shared" si="25"/>
        <v>0</v>
      </c>
      <c r="P34" s="169">
        <f t="shared" si="24"/>
        <v>0</v>
      </c>
      <c r="Q34" s="169"/>
      <c r="R34" s="169"/>
      <c r="S34" s="169"/>
      <c r="T34" s="169"/>
      <c r="U34" s="29"/>
      <c r="V34" s="45"/>
    </row>
    <row r="35" spans="1:22" ht="17.100000000000001" customHeight="1" x14ac:dyDescent="0.25">
      <c r="A35" s="24"/>
      <c r="B35" s="153"/>
      <c r="C35" s="154"/>
      <c r="D35" s="156"/>
      <c r="E35" s="64"/>
      <c r="F35" s="65">
        <f t="shared" si="13"/>
        <v>0</v>
      </c>
      <c r="G35" s="65">
        <f t="shared" si="14"/>
        <v>0</v>
      </c>
      <c r="H35" s="58" t="str">
        <f>VLOOKUP(I35,Data!$A$2:$B$21,2,0)</f>
        <v>-</v>
      </c>
      <c r="I35" s="123" t="s">
        <v>74</v>
      </c>
      <c r="J35" s="59"/>
      <c r="K35" s="60">
        <f t="shared" si="20"/>
        <v>0</v>
      </c>
      <c r="L35" s="60">
        <f t="shared" si="21"/>
        <v>0</v>
      </c>
      <c r="M35" s="89">
        <f t="shared" si="22"/>
        <v>0</v>
      </c>
      <c r="N35" s="89">
        <f t="shared" si="23"/>
        <v>0</v>
      </c>
      <c r="O35" s="89">
        <f t="shared" si="25"/>
        <v>0</v>
      </c>
      <c r="P35" s="169">
        <f>SUM(P34,O35)</f>
        <v>0</v>
      </c>
      <c r="Q35" s="169"/>
      <c r="R35" s="169"/>
      <c r="S35" s="169"/>
      <c r="T35" s="169"/>
      <c r="U35" s="29"/>
      <c r="V35" s="45"/>
    </row>
    <row r="36" spans="1:22" ht="17.100000000000001" customHeight="1" x14ac:dyDescent="0.25">
      <c r="A36" s="24"/>
      <c r="B36" s="153"/>
      <c r="C36" s="154"/>
      <c r="D36" s="156"/>
      <c r="E36" s="64"/>
      <c r="F36" s="65">
        <f t="shared" si="13"/>
        <v>0</v>
      </c>
      <c r="G36" s="65">
        <f t="shared" si="14"/>
        <v>0</v>
      </c>
      <c r="H36" s="58" t="str">
        <f>VLOOKUP(I36,Data!$A$2:$B$21,2,0)</f>
        <v>-</v>
      </c>
      <c r="I36" s="123" t="s">
        <v>74</v>
      </c>
      <c r="J36" s="59"/>
      <c r="K36" s="60">
        <f t="shared" si="20"/>
        <v>0</v>
      </c>
      <c r="L36" s="60">
        <f t="shared" si="21"/>
        <v>0</v>
      </c>
      <c r="M36" s="89">
        <f t="shared" si="22"/>
        <v>0</v>
      </c>
      <c r="N36" s="89">
        <f t="shared" si="23"/>
        <v>0</v>
      </c>
      <c r="O36" s="89">
        <f t="shared" si="25"/>
        <v>0</v>
      </c>
      <c r="P36" s="169">
        <f t="shared" si="24"/>
        <v>0</v>
      </c>
      <c r="Q36" s="169"/>
      <c r="R36" s="169"/>
      <c r="S36" s="169"/>
      <c r="T36" s="169"/>
      <c r="U36" s="29"/>
      <c r="V36" s="45"/>
    </row>
    <row r="37" spans="1:22" ht="17.100000000000001" customHeight="1" x14ac:dyDescent="0.25">
      <c r="A37" s="24"/>
      <c r="B37" s="153"/>
      <c r="C37" s="154"/>
      <c r="D37" s="156"/>
      <c r="E37" s="64"/>
      <c r="F37" s="65">
        <f t="shared" si="13"/>
        <v>0</v>
      </c>
      <c r="G37" s="65">
        <f t="shared" si="14"/>
        <v>0</v>
      </c>
      <c r="H37" s="58" t="str">
        <f>VLOOKUP(I37,Data!$A$2:$B$21,2,0)</f>
        <v>-</v>
      </c>
      <c r="I37" s="123" t="s">
        <v>74</v>
      </c>
      <c r="J37" s="59"/>
      <c r="K37" s="60">
        <f t="shared" si="20"/>
        <v>0</v>
      </c>
      <c r="L37" s="60">
        <f t="shared" si="21"/>
        <v>0</v>
      </c>
      <c r="M37" s="89">
        <f t="shared" si="22"/>
        <v>0</v>
      </c>
      <c r="N37" s="89">
        <f t="shared" si="23"/>
        <v>0</v>
      </c>
      <c r="O37" s="89">
        <f t="shared" si="25"/>
        <v>0</v>
      </c>
      <c r="P37" s="169">
        <f t="shared" si="24"/>
        <v>0</v>
      </c>
      <c r="Q37" s="169"/>
      <c r="R37" s="169"/>
      <c r="S37" s="169"/>
      <c r="T37" s="169"/>
      <c r="U37" s="29"/>
      <c r="V37" s="45"/>
    </row>
    <row r="38" spans="1:22" ht="17.100000000000001" customHeight="1" x14ac:dyDescent="0.25">
      <c r="A38" s="24"/>
      <c r="B38" s="153"/>
      <c r="C38" s="154"/>
      <c r="D38" s="156"/>
      <c r="E38" s="64"/>
      <c r="F38" s="65">
        <f t="shared" si="13"/>
        <v>0</v>
      </c>
      <c r="G38" s="65">
        <f t="shared" si="14"/>
        <v>0</v>
      </c>
      <c r="H38" s="58" t="str">
        <f>VLOOKUP(I38,Data!$A$2:$B$21,2,0)</f>
        <v>-</v>
      </c>
      <c r="I38" s="123" t="s">
        <v>74</v>
      </c>
      <c r="J38" s="59"/>
      <c r="K38" s="60">
        <f t="shared" si="20"/>
        <v>0</v>
      </c>
      <c r="L38" s="60">
        <f t="shared" si="21"/>
        <v>0</v>
      </c>
      <c r="M38" s="89">
        <f t="shared" si="22"/>
        <v>0</v>
      </c>
      <c r="N38" s="89">
        <f t="shared" si="23"/>
        <v>0</v>
      </c>
      <c r="O38" s="89">
        <f t="shared" si="25"/>
        <v>0</v>
      </c>
      <c r="P38" s="169">
        <f t="shared" si="24"/>
        <v>0</v>
      </c>
      <c r="Q38" s="169"/>
      <c r="R38" s="169"/>
      <c r="S38" s="169"/>
      <c r="T38" s="169"/>
      <c r="U38" s="29"/>
      <c r="V38" s="45"/>
    </row>
    <row r="39" spans="1:22" ht="17.100000000000001" customHeight="1" x14ac:dyDescent="0.25">
      <c r="A39" s="24"/>
      <c r="B39" s="153"/>
      <c r="C39" s="154"/>
      <c r="D39" s="156"/>
      <c r="E39" s="64"/>
      <c r="F39" s="65">
        <f t="shared" ref="F39:F43" si="26">K39*0.07</f>
        <v>0</v>
      </c>
      <c r="G39" s="65">
        <f t="shared" ref="G39:G43" si="27">K39*0.05</f>
        <v>0</v>
      </c>
      <c r="H39" s="58" t="str">
        <f>VLOOKUP(I39,Data!$A$2:$B$21,2,0)</f>
        <v>-</v>
      </c>
      <c r="I39" s="123" t="s">
        <v>74</v>
      </c>
      <c r="J39" s="59"/>
      <c r="K39" s="60">
        <f t="shared" si="20"/>
        <v>0</v>
      </c>
      <c r="L39" s="60">
        <f t="shared" si="21"/>
        <v>0</v>
      </c>
      <c r="M39" s="89">
        <f t="shared" si="22"/>
        <v>0</v>
      </c>
      <c r="N39" s="89">
        <f t="shared" si="23"/>
        <v>0</v>
      </c>
      <c r="O39" s="89">
        <f t="shared" si="25"/>
        <v>0</v>
      </c>
      <c r="P39" s="169">
        <f t="shared" si="24"/>
        <v>0</v>
      </c>
      <c r="Q39" s="169"/>
      <c r="R39" s="169"/>
      <c r="S39" s="169"/>
      <c r="T39" s="169"/>
      <c r="U39" s="29"/>
      <c r="V39" s="45"/>
    </row>
    <row r="40" spans="1:22" ht="17.100000000000001" customHeight="1" x14ac:dyDescent="0.25">
      <c r="A40" s="24"/>
      <c r="B40" s="153"/>
      <c r="C40" s="154"/>
      <c r="D40" s="156"/>
      <c r="E40" s="64"/>
      <c r="F40" s="65">
        <f t="shared" si="26"/>
        <v>0</v>
      </c>
      <c r="G40" s="65">
        <f t="shared" si="27"/>
        <v>0</v>
      </c>
      <c r="H40" s="58" t="str">
        <f>VLOOKUP(I40,Data!$A$2:$B$21,2,0)</f>
        <v>-</v>
      </c>
      <c r="I40" s="123" t="s">
        <v>74</v>
      </c>
      <c r="J40" s="59"/>
      <c r="K40" s="60">
        <f t="shared" si="20"/>
        <v>0</v>
      </c>
      <c r="L40" s="60">
        <f t="shared" si="21"/>
        <v>0</v>
      </c>
      <c r="M40" s="89">
        <f t="shared" si="22"/>
        <v>0</v>
      </c>
      <c r="N40" s="89">
        <f t="shared" si="23"/>
        <v>0</v>
      </c>
      <c r="O40" s="89">
        <f>SUM(K40,F40,G40)</f>
        <v>0</v>
      </c>
      <c r="P40" s="169">
        <f>SUM(P39,O40)</f>
        <v>0</v>
      </c>
      <c r="Q40" s="169"/>
      <c r="R40" s="169"/>
      <c r="S40" s="169"/>
      <c r="T40" s="169"/>
      <c r="U40" s="29"/>
      <c r="V40" s="45"/>
    </row>
    <row r="41" spans="1:22" ht="17.100000000000001" customHeight="1" x14ac:dyDescent="0.25">
      <c r="A41" s="24"/>
      <c r="B41" s="153"/>
      <c r="C41" s="154"/>
      <c r="D41" s="155"/>
      <c r="E41" s="64"/>
      <c r="F41" s="65">
        <f t="shared" si="26"/>
        <v>0</v>
      </c>
      <c r="G41" s="65">
        <f t="shared" si="27"/>
        <v>0</v>
      </c>
      <c r="H41" s="58" t="str">
        <f>VLOOKUP(I41,Data!$A$2:$B$21,2,0)</f>
        <v>-</v>
      </c>
      <c r="I41" s="123" t="s">
        <v>74</v>
      </c>
      <c r="J41" s="59"/>
      <c r="K41" s="60">
        <f t="shared" si="20"/>
        <v>0</v>
      </c>
      <c r="L41" s="60">
        <f t="shared" si="21"/>
        <v>0</v>
      </c>
      <c r="M41" s="89">
        <f t="shared" si="22"/>
        <v>0</v>
      </c>
      <c r="N41" s="89">
        <f t="shared" si="23"/>
        <v>0</v>
      </c>
      <c r="O41" s="89">
        <f t="shared" si="25"/>
        <v>0</v>
      </c>
      <c r="P41" s="169">
        <f t="shared" si="24"/>
        <v>0</v>
      </c>
      <c r="Q41" s="169"/>
      <c r="R41" s="169"/>
      <c r="S41" s="169"/>
      <c r="T41" s="169"/>
      <c r="U41" s="29"/>
      <c r="V41" s="45"/>
    </row>
    <row r="42" spans="1:22" ht="17.100000000000001" customHeight="1" x14ac:dyDescent="0.25">
      <c r="A42" s="24"/>
      <c r="B42" s="153"/>
      <c r="C42" s="154"/>
      <c r="D42" s="155"/>
      <c r="E42" s="64"/>
      <c r="F42" s="65">
        <f t="shared" si="26"/>
        <v>0</v>
      </c>
      <c r="G42" s="65">
        <f t="shared" si="27"/>
        <v>0</v>
      </c>
      <c r="H42" s="58" t="str">
        <f>VLOOKUP(I42,Data!$A$2:$B$21,2,0)</f>
        <v>-</v>
      </c>
      <c r="I42" s="123" t="s">
        <v>74</v>
      </c>
      <c r="J42" s="59"/>
      <c r="K42" s="60">
        <f t="shared" si="20"/>
        <v>0</v>
      </c>
      <c r="L42" s="60">
        <f t="shared" si="21"/>
        <v>0</v>
      </c>
      <c r="M42" s="89">
        <f t="shared" si="22"/>
        <v>0</v>
      </c>
      <c r="N42" s="89">
        <f t="shared" si="23"/>
        <v>0</v>
      </c>
      <c r="O42" s="89">
        <f t="shared" si="25"/>
        <v>0</v>
      </c>
      <c r="P42" s="169">
        <f t="shared" si="24"/>
        <v>0</v>
      </c>
      <c r="Q42" s="169"/>
      <c r="R42" s="169"/>
      <c r="S42" s="169"/>
      <c r="T42" s="169"/>
      <c r="U42" s="29"/>
      <c r="V42" s="45"/>
    </row>
    <row r="43" spans="1:22" ht="17.100000000000001" customHeight="1" x14ac:dyDescent="0.25">
      <c r="A43" s="24"/>
      <c r="B43" s="153"/>
      <c r="C43" s="154"/>
      <c r="D43" s="155"/>
      <c r="E43" s="64"/>
      <c r="F43" s="65">
        <f t="shared" si="26"/>
        <v>0</v>
      </c>
      <c r="G43" s="65">
        <f t="shared" si="27"/>
        <v>0</v>
      </c>
      <c r="H43" s="58" t="str">
        <f>VLOOKUP(I43,Data!$A$2:$B$21,2,0)</f>
        <v>-</v>
      </c>
      <c r="I43" s="123" t="s">
        <v>74</v>
      </c>
      <c r="J43" s="59"/>
      <c r="K43" s="60">
        <f t="shared" si="20"/>
        <v>0</v>
      </c>
      <c r="L43" s="60">
        <f t="shared" si="21"/>
        <v>0</v>
      </c>
      <c r="M43" s="89">
        <f t="shared" si="22"/>
        <v>0</v>
      </c>
      <c r="N43" s="89">
        <f t="shared" si="23"/>
        <v>0</v>
      </c>
      <c r="O43" s="89">
        <f t="shared" si="25"/>
        <v>0</v>
      </c>
      <c r="P43" s="169">
        <f>SUM(P42,O43)</f>
        <v>0</v>
      </c>
      <c r="Q43" s="169"/>
      <c r="R43" s="169"/>
      <c r="S43" s="169"/>
      <c r="T43" s="169"/>
      <c r="U43" s="29"/>
      <c r="V43" s="45"/>
    </row>
    <row r="44" spans="1:22" ht="17.100000000000001" customHeight="1" x14ac:dyDescent="0.25">
      <c r="A44" s="24"/>
      <c r="B44" s="61"/>
      <c r="C44" s="62"/>
      <c r="D44" s="63"/>
      <c r="E44" s="66">
        <f>SUM(E14:E43)</f>
        <v>0</v>
      </c>
      <c r="F44" s="66">
        <f>SUM(F14:F43)</f>
        <v>0</v>
      </c>
      <c r="G44" s="66">
        <f>SUM(G14:G43)</f>
        <v>0</v>
      </c>
      <c r="H44" s="66"/>
      <c r="I44" s="66"/>
      <c r="J44" s="66"/>
      <c r="K44" s="60">
        <f t="shared" si="20"/>
        <v>0</v>
      </c>
      <c r="L44" s="60">
        <f>SUM(I44:I44)</f>
        <v>0</v>
      </c>
      <c r="M44" s="67">
        <f>SUM(M14:M43)</f>
        <v>0</v>
      </c>
      <c r="N44" s="66">
        <f>SUM(N14:N43)</f>
        <v>0</v>
      </c>
      <c r="O44" s="66">
        <f>SUM(O16:O43)</f>
        <v>0</v>
      </c>
      <c r="P44" s="170"/>
      <c r="Q44" s="169"/>
      <c r="R44" s="171"/>
      <c r="S44" s="171"/>
      <c r="T44" s="171"/>
      <c r="U44"/>
    </row>
    <row r="45" spans="1:22" ht="17.100000000000001" customHeight="1" x14ac:dyDescent="0.25">
      <c r="B45" s="19"/>
      <c r="C45" s="20"/>
      <c r="D45" s="23"/>
      <c r="E45" s="74"/>
      <c r="F45" s="74"/>
      <c r="G45" s="75"/>
      <c r="H45" s="75"/>
      <c r="I45" s="75"/>
      <c r="J45" s="75"/>
      <c r="K45" s="75"/>
      <c r="L45" s="75"/>
      <c r="M45" s="75"/>
      <c r="N45" s="76" t="s">
        <v>76</v>
      </c>
      <c r="O45" s="68">
        <f>O44+O11</f>
        <v>0</v>
      </c>
      <c r="P45" s="172"/>
      <c r="Q45" s="169"/>
      <c r="R45" s="171"/>
      <c r="S45" s="171"/>
      <c r="T45" s="171"/>
      <c r="U45"/>
    </row>
    <row r="46" spans="1:22" ht="17.100000000000001" customHeight="1" x14ac:dyDescent="0.3">
      <c r="B46" s="25" t="s">
        <v>1</v>
      </c>
      <c r="C46" s="213"/>
      <c r="D46" s="213"/>
      <c r="E46" s="77" t="s">
        <v>0</v>
      </c>
      <c r="F46" s="150"/>
      <c r="G46" s="151"/>
      <c r="H46" s="151"/>
      <c r="I46" s="152"/>
      <c r="J46" s="78"/>
      <c r="K46" s="78"/>
      <c r="L46" s="78"/>
      <c r="M46" s="214" t="s">
        <v>12</v>
      </c>
      <c r="N46" s="215"/>
      <c r="O46" s="69">
        <f>(O44)+O11</f>
        <v>0</v>
      </c>
      <c r="P46" s="173"/>
      <c r="Q46" s="169"/>
      <c r="R46" s="171"/>
      <c r="S46" s="171"/>
      <c r="T46" s="171"/>
      <c r="U46"/>
    </row>
    <row r="47" spans="1:22" ht="17.100000000000001" customHeight="1" x14ac:dyDescent="0.25">
      <c r="E47" s="216"/>
      <c r="F47" s="216"/>
      <c r="G47" s="216"/>
      <c r="H47" s="216"/>
      <c r="I47" s="216"/>
      <c r="J47" s="79"/>
      <c r="K47" s="79"/>
      <c r="L47" s="79"/>
      <c r="M47" s="79"/>
      <c r="N47" s="80" t="s">
        <v>77</v>
      </c>
      <c r="O47" s="66">
        <f>IF(OR(O11&gt;0,O14&gt;0),P43,0)</f>
        <v>0</v>
      </c>
      <c r="P47" s="173"/>
      <c r="Q47" s="169"/>
      <c r="R47" s="171"/>
      <c r="S47" s="171"/>
      <c r="T47" s="171"/>
      <c r="U47"/>
    </row>
    <row r="48" spans="1:22" x14ac:dyDescent="0.2">
      <c r="B48" s="19"/>
      <c r="C48" s="20"/>
      <c r="D48" s="19"/>
      <c r="E48" s="216"/>
      <c r="F48" s="216"/>
      <c r="G48" s="216"/>
      <c r="H48" s="216"/>
      <c r="I48" s="216"/>
      <c r="J48" s="81"/>
      <c r="K48" s="81"/>
      <c r="L48" s="81"/>
      <c r="M48" s="81"/>
      <c r="N48" s="82" t="s">
        <v>73</v>
      </c>
      <c r="O48" s="83">
        <f>M44+N44-O44</f>
        <v>0</v>
      </c>
      <c r="P48" s="174"/>
      <c r="Q48" s="169"/>
      <c r="R48" s="171"/>
      <c r="S48" s="171"/>
      <c r="T48" s="171"/>
      <c r="U48"/>
    </row>
    <row r="49" spans="2:17" x14ac:dyDescent="0.2">
      <c r="B49" s="19"/>
      <c r="C49" s="20"/>
      <c r="D49" s="19"/>
      <c r="E49" s="216"/>
      <c r="F49" s="216"/>
      <c r="G49" s="216"/>
      <c r="H49" s="216"/>
      <c r="I49" s="216"/>
      <c r="J49" s="84"/>
      <c r="K49" s="84"/>
      <c r="L49" s="84"/>
      <c r="M49" s="84"/>
      <c r="N49" s="85" t="s">
        <v>84</v>
      </c>
      <c r="O49" s="119"/>
      <c r="P49" s="119"/>
      <c r="Q49" s="165"/>
    </row>
    <row r="50" spans="2:17" x14ac:dyDescent="0.2">
      <c r="N50" s="5"/>
    </row>
    <row r="51" spans="2:17" x14ac:dyDescent="0.2">
      <c r="N51" s="5"/>
    </row>
  </sheetData>
  <sheetProtection algorithmName="SHA-512" hashValue="6ClFCf3NJKBn2AasxFV56S24x9Cc9CuTxxwQtwN8MFkPrWM0R+VN1jZGCgVr0gDwQJ8OsYNdpeDSP5L0JcZZog==" saltValue="KeacBE1P2F/npeWQq6vsqw==" spinCount="100000" sheet="1" objects="1" scenarios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6:E21">
    <sortCondition ref="B16"/>
  </sortState>
  <mergeCells count="11">
    <mergeCell ref="C46:D46"/>
    <mergeCell ref="M46:N46"/>
    <mergeCell ref="E47:I49"/>
    <mergeCell ref="B7:D7"/>
    <mergeCell ref="M15:N15"/>
    <mergeCell ref="C9:D9"/>
    <mergeCell ref="F8:H8"/>
    <mergeCell ref="F9:H9"/>
    <mergeCell ref="C8:D8"/>
    <mergeCell ref="M9:N9"/>
    <mergeCell ref="C10:D10"/>
  </mergeCells>
  <dataValidations count="2">
    <dataValidation type="custom" showInputMessage="1" showErrorMessage="1" error="This cell can only entered if &quot;Others&quot; is selected in the Account Name" sqref="J16:J43" xr:uid="{00000000-0002-0000-0000-000000000000}">
      <formula1>AND(I16="Others",I16="Others")</formula1>
    </dataValidation>
    <dataValidation type="list" allowBlank="1" showInputMessage="1" showErrorMessage="1" error="Please Choose the Selection from the Drop Down List" sqref="C10:D10" xr:uid="{77AC16E8-A85B-418E-8364-EB2A4E30A475}">
      <formula1>$Q$16:$Q$21</formula1>
    </dataValidation>
  </dataValidations>
  <printOptions horizontalCentered="1"/>
  <pageMargins left="0.25" right="0.25" top="0.75" bottom="0.5" header="0.3" footer="0.3"/>
  <pageSetup scale="60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Data!$A$2:$A$21</xm:f>
          </x14:formula1>
          <xm:sqref>I16:I43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"/>
  <sheetViews>
    <sheetView showWhiteSpace="0" topLeftCell="A7" zoomScale="85" zoomScaleNormal="85" workbookViewId="0">
      <selection activeCell="D24" sqref="D24:J24"/>
    </sheetView>
  </sheetViews>
  <sheetFormatPr defaultRowHeight="12.75" x14ac:dyDescent="0.2"/>
  <cols>
    <col min="9" max="9" width="5.28515625" customWidth="1"/>
    <col min="10" max="10" width="11.140625" customWidth="1"/>
  </cols>
  <sheetData>
    <row r="1" spans="1:10" ht="15.75" x14ac:dyDescent="0.25">
      <c r="A1" s="37"/>
      <c r="B1" s="37"/>
      <c r="C1" s="37"/>
      <c r="D1" s="37"/>
      <c r="E1" s="38" t="s">
        <v>40</v>
      </c>
      <c r="F1" s="37"/>
      <c r="G1" s="37"/>
      <c r="H1" s="37"/>
      <c r="I1" s="37"/>
      <c r="J1" s="37"/>
    </row>
    <row r="3" spans="1:10" ht="15" x14ac:dyDescent="0.25">
      <c r="A3" s="37"/>
      <c r="B3" s="37"/>
      <c r="C3" s="37"/>
      <c r="D3" s="37"/>
      <c r="E3" s="37"/>
      <c r="F3" s="37"/>
      <c r="G3" s="37"/>
      <c r="H3" s="37" t="s">
        <v>41</v>
      </c>
      <c r="I3" s="37"/>
      <c r="J3" s="37"/>
    </row>
    <row r="5" spans="1:10" ht="15" x14ac:dyDescent="0.25">
      <c r="A5" s="37"/>
      <c r="B5" s="37"/>
      <c r="C5" s="37"/>
      <c r="D5" s="37"/>
      <c r="E5" s="37"/>
      <c r="F5" s="37"/>
      <c r="G5" s="37"/>
      <c r="H5" s="37" t="s">
        <v>42</v>
      </c>
      <c r="I5" s="37"/>
      <c r="J5" s="37"/>
    </row>
    <row r="6" spans="1:10" x14ac:dyDescent="0.2">
      <c r="A6" s="29" t="s">
        <v>58</v>
      </c>
    </row>
    <row r="7" spans="1:10" ht="15" x14ac:dyDescent="0.25">
      <c r="A7" s="37"/>
      <c r="B7" s="39"/>
      <c r="C7" s="37"/>
      <c r="D7" s="37"/>
      <c r="E7" s="37"/>
      <c r="F7" s="37"/>
      <c r="G7" s="37"/>
      <c r="H7" s="37"/>
      <c r="I7" s="37"/>
      <c r="J7" s="37"/>
    </row>
    <row r="8" spans="1:10" x14ac:dyDescent="0.2">
      <c r="A8" s="1"/>
      <c r="B8" s="45" t="s">
        <v>59</v>
      </c>
      <c r="C8" s="1"/>
      <c r="D8" s="1"/>
      <c r="E8" s="1"/>
      <c r="F8" s="1"/>
      <c r="G8" s="1"/>
      <c r="H8" s="1"/>
      <c r="I8" s="1"/>
      <c r="J8" s="1"/>
    </row>
    <row r="9" spans="1:10" x14ac:dyDescent="0.2">
      <c r="A9" s="1"/>
      <c r="B9" s="45"/>
      <c r="C9" s="1"/>
      <c r="D9" s="1"/>
      <c r="E9" s="1"/>
      <c r="F9" s="1"/>
      <c r="G9" s="1"/>
      <c r="H9" s="1"/>
      <c r="I9" s="1"/>
      <c r="J9" s="1"/>
    </row>
    <row r="10" spans="1:10" ht="15" x14ac:dyDescent="0.25">
      <c r="A10" s="46"/>
      <c r="B10" s="46" t="s">
        <v>60</v>
      </c>
      <c r="C10" s="46"/>
      <c r="D10" s="46"/>
      <c r="E10" s="46"/>
      <c r="F10" s="46"/>
      <c r="G10" s="46"/>
      <c r="H10" s="46"/>
      <c r="I10" s="46"/>
      <c r="J10" s="46"/>
    </row>
    <row r="11" spans="1:10" ht="15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</row>
    <row r="12" spans="1:10" x14ac:dyDescent="0.2">
      <c r="A12" s="1"/>
      <c r="B12" s="45" t="s">
        <v>61</v>
      </c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 spans="1:10" x14ac:dyDescent="0.2">
      <c r="B14" s="39" t="s">
        <v>43</v>
      </c>
    </row>
    <row r="15" spans="1:10" ht="15" x14ac:dyDescent="0.25">
      <c r="A15" s="37"/>
      <c r="C15" s="37"/>
      <c r="D15" s="37"/>
      <c r="E15" s="37"/>
      <c r="F15" s="37"/>
      <c r="G15" s="37"/>
      <c r="H15" s="37"/>
      <c r="I15" s="37"/>
      <c r="J15" s="37"/>
    </row>
    <row r="16" spans="1:10" ht="15" x14ac:dyDescent="0.25">
      <c r="B16" s="46" t="s">
        <v>63</v>
      </c>
      <c r="D16" s="51"/>
      <c r="E16" s="51"/>
      <c r="F16" s="51"/>
      <c r="G16" s="51"/>
      <c r="H16" s="51"/>
      <c r="I16" s="51"/>
      <c r="J16" s="51"/>
    </row>
    <row r="17" spans="1:10" ht="15" x14ac:dyDescent="0.25">
      <c r="B17" s="46"/>
      <c r="D17" s="51"/>
      <c r="E17" s="51"/>
      <c r="F17" s="51"/>
      <c r="G17" s="51"/>
      <c r="H17" s="51"/>
      <c r="I17" s="51"/>
      <c r="J17" s="51"/>
    </row>
    <row r="18" spans="1:10" ht="15" x14ac:dyDescent="0.25">
      <c r="A18" s="37"/>
      <c r="B18" s="229" t="s">
        <v>44</v>
      </c>
      <c r="C18" s="229"/>
      <c r="D18" s="231">
        <f>Master!C9</f>
        <v>0</v>
      </c>
      <c r="E18" s="232"/>
      <c r="F18" s="232"/>
      <c r="G18" s="232"/>
      <c r="H18" s="232"/>
      <c r="I18" s="232"/>
      <c r="J18" s="232"/>
    </row>
    <row r="20" spans="1:10" ht="15" x14ac:dyDescent="0.25">
      <c r="A20" s="37"/>
      <c r="B20" s="37" t="s">
        <v>45</v>
      </c>
      <c r="C20" s="37"/>
      <c r="D20" s="132"/>
      <c r="E20" s="41"/>
      <c r="F20" s="41"/>
      <c r="G20" s="41"/>
      <c r="H20" s="41"/>
      <c r="I20" s="41"/>
      <c r="J20" s="41"/>
    </row>
    <row r="22" spans="1:10" ht="15" x14ac:dyDescent="0.25">
      <c r="A22" s="37"/>
      <c r="B22" s="37" t="s">
        <v>46</v>
      </c>
      <c r="C22" s="37"/>
      <c r="D22" s="133">
        <f ca="1">SUM(C37:C48)+SUM(H37:H48)</f>
        <v>0</v>
      </c>
      <c r="E22" s="110"/>
      <c r="F22" s="41"/>
      <c r="G22" s="41"/>
      <c r="H22" s="109"/>
      <c r="I22" s="41"/>
      <c r="J22" s="41"/>
    </row>
    <row r="24" spans="1:10" ht="15" x14ac:dyDescent="0.25">
      <c r="A24" s="37"/>
      <c r="B24" s="37" t="s">
        <v>47</v>
      </c>
      <c r="C24" s="37"/>
      <c r="D24" s="233">
        <f>Master!C8</f>
        <v>0</v>
      </c>
      <c r="E24" s="235"/>
      <c r="F24" s="235"/>
      <c r="G24" s="235"/>
      <c r="H24" s="235"/>
      <c r="I24" s="235"/>
      <c r="J24" s="235"/>
    </row>
    <row r="26" spans="1:10" ht="15" x14ac:dyDescent="0.25">
      <c r="A26" s="37"/>
      <c r="B26" s="230" t="s">
        <v>48</v>
      </c>
      <c r="C26" s="230"/>
      <c r="D26" s="230"/>
      <c r="E26" s="233">
        <f>Master!C10</f>
        <v>0</v>
      </c>
      <c r="F26" s="234"/>
      <c r="G26" s="234"/>
      <c r="H26" s="234"/>
      <c r="I26" s="234"/>
      <c r="J26" s="234"/>
    </row>
    <row r="27" spans="1:10" ht="15" x14ac:dyDescent="0.25">
      <c r="A27" s="37"/>
      <c r="B27" s="44"/>
      <c r="C27" s="44"/>
      <c r="D27" s="44"/>
      <c r="E27" s="228"/>
      <c r="F27" s="228"/>
      <c r="G27" s="228"/>
      <c r="H27" s="228"/>
      <c r="I27" s="228"/>
      <c r="J27" s="228"/>
    </row>
    <row r="29" spans="1:10" ht="15" x14ac:dyDescent="0.25">
      <c r="A29" s="37"/>
      <c r="B29" s="37" t="s">
        <v>49</v>
      </c>
      <c r="C29" s="37"/>
      <c r="D29" s="37"/>
      <c r="E29" s="227"/>
      <c r="F29" s="227"/>
      <c r="G29" s="227"/>
      <c r="H29" s="227"/>
      <c r="I29" s="227"/>
      <c r="J29" s="227"/>
    </row>
    <row r="30" spans="1:10" ht="15.75" thickBot="1" x14ac:dyDescent="0.3">
      <c r="A30" s="40"/>
      <c r="B30" s="40"/>
      <c r="C30" s="40"/>
      <c r="D30" s="40"/>
      <c r="E30" s="40"/>
      <c r="F30" s="40"/>
      <c r="G30" s="40"/>
      <c r="H30" s="40"/>
      <c r="I30" s="40"/>
      <c r="J30" s="40"/>
    </row>
    <row r="33" spans="1:10" ht="15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</row>
    <row r="34" spans="1:10" ht="15.75" thickBot="1" x14ac:dyDescent="0.3">
      <c r="A34" s="40"/>
      <c r="B34" s="40"/>
      <c r="C34" s="40"/>
      <c r="D34" s="40"/>
      <c r="E34" s="40"/>
      <c r="F34" s="40"/>
      <c r="G34" s="40"/>
      <c r="H34" s="40"/>
      <c r="I34" s="40"/>
      <c r="J34" s="40"/>
    </row>
    <row r="35" spans="1:10" ht="15" x14ac:dyDescent="0.25">
      <c r="A35" s="37"/>
      <c r="B35" s="37"/>
      <c r="C35" s="37"/>
      <c r="D35" s="37"/>
      <c r="E35" s="37" t="s">
        <v>50</v>
      </c>
      <c r="F35" s="37"/>
      <c r="G35" s="37"/>
      <c r="H35" s="37"/>
      <c r="I35" s="37"/>
      <c r="J35" s="37"/>
    </row>
    <row r="36" spans="1:10" ht="15" x14ac:dyDescent="0.25">
      <c r="A36" s="105" t="s">
        <v>51</v>
      </c>
      <c r="B36" s="105" t="s">
        <v>52</v>
      </c>
      <c r="C36" s="105" t="s">
        <v>53</v>
      </c>
      <c r="D36" s="105" t="s">
        <v>54</v>
      </c>
      <c r="E36" s="106" t="s">
        <v>3</v>
      </c>
      <c r="F36" s="107" t="s">
        <v>55</v>
      </c>
      <c r="G36" s="105" t="s">
        <v>52</v>
      </c>
      <c r="H36" s="105" t="s">
        <v>56</v>
      </c>
      <c r="I36" s="105" t="s">
        <v>57</v>
      </c>
      <c r="J36" s="105" t="s">
        <v>3</v>
      </c>
    </row>
    <row r="37" spans="1:10" ht="15" x14ac:dyDescent="0.25">
      <c r="A37" s="95">
        <v>5201</v>
      </c>
      <c r="B37" s="108"/>
      <c r="C37" s="50">
        <f ca="1">SUMIF(Master!$H$16:$O$43,A37,Master!$M$16:$M$43)</f>
        <v>0</v>
      </c>
      <c r="D37" s="108"/>
      <c r="E37" s="48"/>
      <c r="F37" s="95">
        <v>5401</v>
      </c>
      <c r="G37" s="108"/>
      <c r="H37" s="50">
        <f ca="1">SUMIF(Master!$H$16:$O$43,F37,Master!$M$16:$M$43)</f>
        <v>0</v>
      </c>
      <c r="I37" s="108"/>
      <c r="J37" s="48"/>
    </row>
    <row r="38" spans="1:10" ht="15" x14ac:dyDescent="0.25">
      <c r="A38" s="95">
        <v>5120</v>
      </c>
      <c r="B38" s="108"/>
      <c r="C38" s="50">
        <f ca="1">SUMIF(Master!$H$16:$O$43,A38,Master!$M$16:$M$43)</f>
        <v>0</v>
      </c>
      <c r="D38" s="108"/>
      <c r="E38" s="48"/>
      <c r="F38" s="95">
        <v>5402</v>
      </c>
      <c r="G38" s="108"/>
      <c r="H38" s="50">
        <f ca="1">SUMIF(Master!$H$16:$O$43,F38,Master!$M$16:$M$43)</f>
        <v>0</v>
      </c>
      <c r="I38" s="108"/>
      <c r="J38" s="48"/>
    </row>
    <row r="39" spans="1:10" ht="15" x14ac:dyDescent="0.25">
      <c r="A39" s="95">
        <v>5701</v>
      </c>
      <c r="B39" s="108"/>
      <c r="C39" s="50">
        <f ca="1">SUMIF(Master!$H$16:$O$43,A39,Master!$M$16:$M$43)</f>
        <v>0</v>
      </c>
      <c r="D39" s="108"/>
      <c r="E39" s="48"/>
      <c r="F39" s="95">
        <v>5205</v>
      </c>
      <c r="G39" s="108"/>
      <c r="H39" s="50">
        <f ca="1">SUMIF(Master!$H$16:$O$43,F39,Master!$M$16:$M$43)</f>
        <v>0</v>
      </c>
      <c r="I39" s="108"/>
      <c r="J39" s="48"/>
    </row>
    <row r="40" spans="1:10" ht="15" x14ac:dyDescent="0.25">
      <c r="A40" s="95">
        <v>5117</v>
      </c>
      <c r="B40" s="108"/>
      <c r="C40" s="50">
        <f ca="1">SUMIF(Master!$H$16:$O$43,A40,Master!$M$16:$M$43)</f>
        <v>0</v>
      </c>
      <c r="D40" s="108"/>
      <c r="E40" s="48"/>
      <c r="F40" s="95">
        <v>5601</v>
      </c>
      <c r="G40" s="108"/>
      <c r="H40" s="50">
        <f ca="1">SUMIF(Master!$H$16:$O$43,F40,Master!$M$16:$M$43)</f>
        <v>0</v>
      </c>
      <c r="I40" s="108"/>
      <c r="J40" s="48"/>
    </row>
    <row r="41" spans="1:10" ht="15" x14ac:dyDescent="0.25">
      <c r="A41" s="95">
        <v>5405</v>
      </c>
      <c r="B41" s="108"/>
      <c r="C41" s="50">
        <f ca="1">SUMIF(Master!$H$16:$O$43,A41,Master!$M$16:$M$43)</f>
        <v>0</v>
      </c>
      <c r="D41" s="108"/>
      <c r="E41" s="48"/>
      <c r="F41" s="95">
        <v>5115</v>
      </c>
      <c r="G41" s="108"/>
      <c r="H41" s="50">
        <f ca="1">SUMIF(Master!$H$16:$O$43,F41,Master!$M$16:$M$43)</f>
        <v>0</v>
      </c>
      <c r="I41" s="108"/>
      <c r="J41" s="48"/>
    </row>
    <row r="42" spans="1:10" ht="15" x14ac:dyDescent="0.25">
      <c r="A42" s="95">
        <v>5404</v>
      </c>
      <c r="B42" s="108"/>
      <c r="C42" s="50">
        <f ca="1">SUMIF(Master!$H$16:$O$43,A42,Master!$M$16:$M$43)</f>
        <v>0</v>
      </c>
      <c r="D42" s="108"/>
      <c r="E42" s="48"/>
      <c r="F42" s="108">
        <v>1112</v>
      </c>
      <c r="G42" s="108"/>
      <c r="H42" s="50">
        <f>Master!N44</f>
        <v>0</v>
      </c>
      <c r="I42" s="108"/>
      <c r="J42" s="48"/>
    </row>
    <row r="43" spans="1:10" ht="15" x14ac:dyDescent="0.25">
      <c r="A43" s="95">
        <v>5801</v>
      </c>
      <c r="B43" s="108"/>
      <c r="C43" s="50">
        <f ca="1">SUMIF(Master!$H$16:$O$43,A43,Master!$M$16:$M$43)</f>
        <v>0</v>
      </c>
      <c r="D43" s="108"/>
      <c r="E43" s="48"/>
      <c r="F43" s="115" t="s">
        <v>68</v>
      </c>
      <c r="G43" s="48"/>
      <c r="H43" s="116">
        <f ca="1">SUMIF(Master!$H$16:$O$43,F43,Master!$M$16:$M$43)</f>
        <v>0</v>
      </c>
      <c r="I43" s="48"/>
      <c r="J43" s="48"/>
    </row>
    <row r="44" spans="1:10" ht="15" x14ac:dyDescent="0.25">
      <c r="A44" s="95">
        <v>5310</v>
      </c>
      <c r="B44" s="108"/>
      <c r="C44" s="50">
        <f ca="1">SUMIF(Master!$H$16:$O$43,A44,Master!$M$16:$M$43)</f>
        <v>0</v>
      </c>
      <c r="D44" s="108"/>
      <c r="E44" s="48"/>
      <c r="F44" s="48"/>
      <c r="G44" s="117"/>
      <c r="H44" s="116"/>
      <c r="I44" s="48"/>
      <c r="J44" s="48"/>
    </row>
    <row r="45" spans="1:10" ht="15" x14ac:dyDescent="0.25">
      <c r="A45" s="95">
        <v>5301</v>
      </c>
      <c r="B45" s="108"/>
      <c r="C45" s="50">
        <f ca="1">SUMIF(Master!$H$16:$O$43,A45,Master!$M$16:$M$43)</f>
        <v>0</v>
      </c>
      <c r="D45" s="108"/>
      <c r="E45" s="48"/>
      <c r="F45" s="48"/>
      <c r="G45" s="118"/>
      <c r="H45" s="116"/>
      <c r="I45" s="48"/>
      <c r="J45" s="48"/>
    </row>
    <row r="46" spans="1:10" ht="15" x14ac:dyDescent="0.25">
      <c r="A46" s="95">
        <v>5116</v>
      </c>
      <c r="B46" s="95"/>
      <c r="C46" s="50">
        <f ca="1">SUMIF(Master!$H$16:$O$43,A46,Master!$M$16:$M$43)</f>
        <v>0</v>
      </c>
      <c r="D46" s="95"/>
      <c r="E46" s="49"/>
      <c r="F46" s="49"/>
      <c r="G46" s="49"/>
      <c r="H46" s="49"/>
      <c r="I46" s="49"/>
      <c r="J46" s="49"/>
    </row>
    <row r="47" spans="1:10" ht="15" x14ac:dyDescent="0.25">
      <c r="A47" s="95">
        <v>5411</v>
      </c>
      <c r="B47" s="95"/>
      <c r="C47" s="50">
        <f ca="1">SUMIF(Master!$H$16:$O$43,A47,Master!$M$16:$M$43)</f>
        <v>0</v>
      </c>
      <c r="D47" s="95"/>
      <c r="E47" s="49"/>
      <c r="F47" s="49"/>
      <c r="G47" s="49"/>
      <c r="H47" s="49"/>
      <c r="I47" s="49"/>
      <c r="J47" s="49"/>
    </row>
    <row r="48" spans="1:10" ht="15" x14ac:dyDescent="0.25">
      <c r="A48" s="95">
        <v>5901</v>
      </c>
      <c r="B48" s="95"/>
      <c r="C48" s="50">
        <f ca="1">SUMIF(Master!$H$16:$O$43,A48,Master!$M$16:$M$43)</f>
        <v>0</v>
      </c>
      <c r="D48" s="95"/>
      <c r="E48" s="49"/>
      <c r="F48" s="49"/>
      <c r="G48" s="49"/>
      <c r="H48" s="49"/>
      <c r="I48" s="49"/>
      <c r="J48" s="49"/>
    </row>
  </sheetData>
  <sheetProtection algorithmName="SHA-512" hashValue="YTXjNznXHDhOnsYARz8VRc7EN763Aplo/4S2LvHSOTxJ1XVi2y/4pNbiuH7FOaF0XWBJzsLNiGAtKrJrWepbWQ==" saltValue="lUrvPfkOJx/teOFWciLPxQ==" spinCount="100000" sheet="1" selectLockedCells="1"/>
  <mergeCells count="7">
    <mergeCell ref="E29:J29"/>
    <mergeCell ref="E27:J27"/>
    <mergeCell ref="B18:C18"/>
    <mergeCell ref="B26:D26"/>
    <mergeCell ref="D18:J18"/>
    <mergeCell ref="E26:J26"/>
    <mergeCell ref="D24:J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workbookViewId="0">
      <selection activeCell="A2" sqref="A2:A21"/>
    </sheetView>
  </sheetViews>
  <sheetFormatPr defaultRowHeight="12.75" x14ac:dyDescent="0.2"/>
  <cols>
    <col min="1" max="1" width="26.5703125" bestFit="1" customWidth="1"/>
    <col min="4" max="4" width="13.85546875" bestFit="1" customWidth="1"/>
    <col min="5" max="5" width="20.7109375" customWidth="1"/>
  </cols>
  <sheetData>
    <row r="1" spans="1:4" x14ac:dyDescent="0.2">
      <c r="B1" s="29" t="s">
        <v>38</v>
      </c>
      <c r="D1" s="29"/>
    </row>
    <row r="2" spans="1:4" x14ac:dyDescent="0.2">
      <c r="A2" s="42" t="s">
        <v>37</v>
      </c>
      <c r="B2">
        <v>5201</v>
      </c>
      <c r="D2" s="43"/>
    </row>
    <row r="3" spans="1:4" x14ac:dyDescent="0.2">
      <c r="A3" s="42" t="s">
        <v>20</v>
      </c>
      <c r="B3">
        <v>5120</v>
      </c>
      <c r="D3" s="43"/>
    </row>
    <row r="4" spans="1:4" x14ac:dyDescent="0.2">
      <c r="A4" s="42" t="s">
        <v>28</v>
      </c>
      <c r="B4">
        <v>5701</v>
      </c>
      <c r="D4" s="43"/>
    </row>
    <row r="5" spans="1:4" x14ac:dyDescent="0.2">
      <c r="A5" s="42" t="s">
        <v>33</v>
      </c>
      <c r="B5">
        <v>5117</v>
      </c>
      <c r="D5" s="43"/>
    </row>
    <row r="6" spans="1:4" x14ac:dyDescent="0.2">
      <c r="A6" s="42" t="s">
        <v>26</v>
      </c>
      <c r="B6">
        <v>5405</v>
      </c>
      <c r="D6" s="43"/>
    </row>
    <row r="7" spans="1:4" x14ac:dyDescent="0.2">
      <c r="A7" s="42" t="s">
        <v>34</v>
      </c>
      <c r="B7">
        <v>5404</v>
      </c>
      <c r="D7" s="43"/>
    </row>
    <row r="8" spans="1:4" x14ac:dyDescent="0.2">
      <c r="A8" s="42" t="s">
        <v>29</v>
      </c>
      <c r="B8">
        <v>5801</v>
      </c>
      <c r="D8" s="43"/>
    </row>
    <row r="9" spans="1:4" x14ac:dyDescent="0.2">
      <c r="A9" s="42" t="s">
        <v>23</v>
      </c>
      <c r="B9">
        <v>5310</v>
      </c>
      <c r="D9" s="43"/>
    </row>
    <row r="10" spans="1:4" x14ac:dyDescent="0.2">
      <c r="A10" s="42" t="s">
        <v>22</v>
      </c>
      <c r="B10">
        <v>5301</v>
      </c>
      <c r="D10" s="43"/>
    </row>
    <row r="11" spans="1:4" x14ac:dyDescent="0.2">
      <c r="A11" s="42" t="s">
        <v>83</v>
      </c>
      <c r="B11">
        <v>5123</v>
      </c>
      <c r="D11" s="43"/>
    </row>
    <row r="12" spans="1:4" x14ac:dyDescent="0.2">
      <c r="A12" s="42" t="s">
        <v>19</v>
      </c>
      <c r="B12">
        <v>5116</v>
      </c>
      <c r="D12" s="43"/>
    </row>
    <row r="13" spans="1:4" x14ac:dyDescent="0.2">
      <c r="A13" s="42" t="s">
        <v>35</v>
      </c>
      <c r="B13">
        <v>5411</v>
      </c>
      <c r="D13" s="43"/>
    </row>
    <row r="14" spans="1:4" x14ac:dyDescent="0.2">
      <c r="A14" s="42" t="s">
        <v>30</v>
      </c>
      <c r="B14">
        <v>5901</v>
      </c>
      <c r="D14" s="43"/>
    </row>
    <row r="15" spans="1:4" x14ac:dyDescent="0.2">
      <c r="A15" s="42" t="s">
        <v>24</v>
      </c>
      <c r="B15">
        <v>5401</v>
      </c>
      <c r="D15" s="43"/>
    </row>
    <row r="16" spans="1:4" x14ac:dyDescent="0.2">
      <c r="A16" s="42" t="s">
        <v>25</v>
      </c>
      <c r="B16">
        <v>5402</v>
      </c>
      <c r="D16" s="43"/>
    </row>
    <row r="17" spans="1:4" x14ac:dyDescent="0.2">
      <c r="A17" s="42" t="s">
        <v>21</v>
      </c>
      <c r="B17">
        <v>5205</v>
      </c>
      <c r="D17" s="43"/>
    </row>
    <row r="18" spans="1:4" x14ac:dyDescent="0.2">
      <c r="A18" s="42" t="s">
        <v>27</v>
      </c>
      <c r="B18">
        <v>5601</v>
      </c>
      <c r="D18" s="43"/>
    </row>
    <row r="19" spans="1:4" x14ac:dyDescent="0.2">
      <c r="A19" s="42" t="s">
        <v>32</v>
      </c>
      <c r="B19">
        <v>5115</v>
      </c>
      <c r="D19" s="43"/>
    </row>
    <row r="20" spans="1:4" x14ac:dyDescent="0.2">
      <c r="A20" s="42" t="s">
        <v>36</v>
      </c>
      <c r="B20" s="102" t="s">
        <v>68</v>
      </c>
      <c r="D20" s="43"/>
    </row>
    <row r="21" spans="1:4" x14ac:dyDescent="0.2">
      <c r="A21" s="42" t="s">
        <v>74</v>
      </c>
      <c r="B21" s="102" t="s">
        <v>68</v>
      </c>
      <c r="D21" s="43"/>
    </row>
    <row r="22" spans="1:4" x14ac:dyDescent="0.2">
      <c r="D22" s="43"/>
    </row>
    <row r="23" spans="1:4" x14ac:dyDescent="0.2">
      <c r="D23" s="43"/>
    </row>
    <row r="24" spans="1:4" x14ac:dyDescent="0.2">
      <c r="D24" s="43"/>
    </row>
    <row r="25" spans="1:4" x14ac:dyDescent="0.2">
      <c r="D25" s="43"/>
    </row>
    <row r="26" spans="1:4" x14ac:dyDescent="0.2">
      <c r="D26" s="43"/>
    </row>
    <row r="27" spans="1:4" x14ac:dyDescent="0.2">
      <c r="D27" s="43"/>
    </row>
    <row r="28" spans="1:4" x14ac:dyDescent="0.2">
      <c r="D28" s="43"/>
    </row>
    <row r="29" spans="1:4" x14ac:dyDescent="0.2">
      <c r="D29" s="43"/>
    </row>
    <row r="30" spans="1:4" x14ac:dyDescent="0.2">
      <c r="D30" s="43"/>
    </row>
    <row r="31" spans="1:4" x14ac:dyDescent="0.2">
      <c r="D31" s="43"/>
    </row>
    <row r="32" spans="1:4" x14ac:dyDescent="0.2">
      <c r="D32" s="43"/>
    </row>
    <row r="33" spans="4:4" x14ac:dyDescent="0.2">
      <c r="D33" s="43"/>
    </row>
  </sheetData>
  <sheetProtection algorithmName="SHA-512" hashValue="zo0+kyUMX5zvkWYIIorwyoBceSnd2S8lzt08s2TaSoXqGG712o9oMBhuTylXEcXxPLkcWDgMGHh3G0Lc8U6klg==" saltValue="3AJZfWKYyGFsqyk+ZaDHRw==" spinCount="100000" sheet="1" objects="1" scenarios="1" selectLockedCells="1"/>
  <sortState xmlns:xlrd2="http://schemas.microsoft.com/office/spreadsheetml/2017/richdata2" ref="D2:D33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Cash Withdrawal</vt:lpstr>
      <vt:lpstr>Cash On Hand Registry</vt:lpstr>
      <vt:lpstr>Master</vt:lpstr>
      <vt:lpstr>Voucher</vt:lpstr>
      <vt:lpstr>Data</vt:lpstr>
      <vt:lpstr>'Cash On Hand Registry'!Print_Area</vt:lpstr>
      <vt:lpstr>Master!Print_Area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bvictor</dc:creator>
  <cp:lastModifiedBy>Ramneet Dhesi</cp:lastModifiedBy>
  <cp:lastPrinted>2023-09-22T21:48:52Z</cp:lastPrinted>
  <dcterms:created xsi:type="dcterms:W3CDTF">2010-03-15T18:33:59Z</dcterms:created>
  <dcterms:modified xsi:type="dcterms:W3CDTF">2023-09-27T19:01:25Z</dcterms:modified>
</cp:coreProperties>
</file>